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6\ЕАТ РФ\Расходные материалы 18918,00\"/>
    </mc:Choice>
  </mc:AlternateContent>
  <xr:revisionPtr revIDLastSave="0" documentId="13_ncr:1_{7F06E079-017D-481C-8F42-F21C5152B94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р.ариф." sheetId="1" r:id="rId1"/>
    <sheet name="Лист2" sheetId="2" r:id="rId2"/>
    <sheet name="Лист3" sheetId="3" r:id="rId3"/>
  </sheets>
  <definedNames>
    <definedName name="OLE_LINK1" localSheetId="0">'ср.ариф.'!#REF!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1" i="1" l="1"/>
  <c r="T11" i="1"/>
  <c r="P11" i="1"/>
  <c r="O11" i="1"/>
  <c r="N11" i="1"/>
  <c r="U10" i="1"/>
  <c r="U12" i="1"/>
  <c r="T10" i="1"/>
  <c r="T12" i="1"/>
  <c r="P10" i="1"/>
  <c r="P12" i="1"/>
  <c r="O10" i="1"/>
  <c r="O12" i="1"/>
  <c r="N10" i="1"/>
  <c r="S10" i="1" s="1"/>
  <c r="N12" i="1"/>
  <c r="S12" i="1" s="1"/>
  <c r="N8" i="1"/>
  <c r="S8" i="1" s="1"/>
  <c r="N9" i="1"/>
  <c r="S9" i="1" s="1"/>
  <c r="U8" i="1"/>
  <c r="U9" i="1"/>
  <c r="T8" i="1"/>
  <c r="T9" i="1"/>
  <c r="P8" i="1"/>
  <c r="P9" i="1"/>
  <c r="O8" i="1"/>
  <c r="O9" i="1"/>
  <c r="U7" i="1"/>
  <c r="T7" i="1"/>
  <c r="P7" i="1"/>
  <c r="O7" i="1"/>
  <c r="N7" i="1"/>
  <c r="S7" i="1" s="1"/>
  <c r="Q11" i="1" l="1"/>
  <c r="R11" i="1" s="1"/>
  <c r="S11" i="1"/>
  <c r="U13" i="1"/>
  <c r="Q12" i="1"/>
  <c r="R12" i="1" s="1"/>
  <c r="Q10" i="1"/>
  <c r="R10" i="1" s="1"/>
  <c r="Q8" i="1"/>
  <c r="R8" i="1" s="1"/>
  <c r="Q9" i="1"/>
  <c r="R9" i="1" s="1"/>
  <c r="Q7" i="1"/>
  <c r="R7" i="1" s="1"/>
</calcChain>
</file>

<file path=xl/sharedStrings.xml><?xml version="1.0" encoding="utf-8"?>
<sst xmlns="http://schemas.openxmlformats.org/spreadsheetml/2006/main" count="46" uniqueCount="37">
  <si>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</si>
  <si>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</si>
  <si>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</si>
  <si>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</si>
  <si>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</si>
  <si>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</si>
  <si>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</si>
  <si>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</si>
  <si>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</si>
  <si>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</si>
  <si>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</si>
  <si>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</si>
  <si>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</si>
  <si>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</si>
  <si>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</si>
  <si>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</si>
  <si>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</si>
  <si>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</si>
  <si>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</si>
  <si>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</si>
  <si>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</si>
  <si>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</si>
  <si>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</si>
  <si>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</si>
  <si>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</si>
  <si>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</si>
  <si>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(должность)                                         подписано ЭЦП                (расшифровка подписи)</t>
  </si>
  <si>
    <t>шт</t>
  </si>
  <si>
    <t>В результате проведенного расчета стартовая цена составит    18918 руб 00 коп.</t>
  </si>
  <si>
    <t xml:space="preserve">Фильтры беззольные "Белая лента" d 5,5см, 
Фасовка уп.100 шт, 10 уп.
</t>
  </si>
  <si>
    <t xml:space="preserve">Фильтры беззольные "Белая лента" d 7см, 
Фасовка уп.100 шт, 10 уп.
</t>
  </si>
  <si>
    <t xml:space="preserve">Фильтры беззольные "Белая лента" d 9см, 
Фасовка уп.100 шт, 1 уп.
</t>
  </si>
  <si>
    <t xml:space="preserve">Фильтры беззольные "Белая лента" d 11см, 
Фасовка уп.100 шт, 1 уп.
</t>
  </si>
  <si>
    <t xml:space="preserve">Фильтры беззольные "Белая лента" d 15см, 
Фасовка уп.100 шт, 1 уп.
</t>
  </si>
  <si>
    <t xml:space="preserve">Фильтры обеззоленные "Белая лента" d 18см, 
Фасовка уп.100 шт, 1 уп.
</t>
  </si>
  <si>
    <t>упак</t>
  </si>
  <si>
    <t xml:space="preserve">на  поставку расходных материалов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</si>
</sst>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31" x14ac:knownFonts="1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40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2" fontId="21" fillId="0" borderId="0" xfId="0" applyNumberFormat="1" applyFont="1"/>
    <xf numFmtId="0" fontId="26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/>
    <xf numFmtId="4" fontId="21" fillId="0" borderId="11" xfId="0" applyNumberFormat="1" applyFont="1" applyBorder="1" applyAlignment="1">
      <alignment horizontal="center" vertical="center" wrapText="1"/>
    </xf>
    <xf numFmtId="164" fontId="19" fillId="0" borderId="11" xfId="0" applyNumberFormat="1" applyFont="1" applyBorder="1" applyAlignment="1" applyProtection="1">
      <alignment horizontal="center" vertical="center" wrapText="1"/>
      <protection locked="0"/>
    </xf>
    <xf numFmtId="164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14" fontId="26" fillId="0" borderId="0" xfId="0" applyNumberFormat="1" applyFont="1" applyBorder="1" applyAlignment="1">
      <alignment horizontal="center" vertical="top" wrapText="1"/>
    </xf>
    <xf numFmtId="164" fontId="21" fillId="0" borderId="11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right" vertical="center" wrapText="1"/>
    </xf>
    <xf numFmtId="0" fontId="21" fillId="0" borderId="13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2 2" xfId="20" xr:uid="{00000000-0005-0000-0000-000013000000}"/>
    <cellStyle name="Акцент3 2" xfId="21" xr:uid="{00000000-0005-0000-0000-000014000000}"/>
    <cellStyle name="Акцент4 2" xfId="22" xr:uid="{00000000-0005-0000-0000-000015000000}"/>
    <cellStyle name="Акцент5 2" xfId="23" xr:uid="{00000000-0005-0000-0000-000016000000}"/>
    <cellStyle name="Акцент6 2" xfId="24" xr:uid="{00000000-0005-0000-0000-000017000000}"/>
    <cellStyle name="Ввод  2" xfId="25" xr:uid="{00000000-0005-0000-0000-000018000000}"/>
    <cellStyle name="Вывод 2" xfId="26" xr:uid="{00000000-0005-0000-0000-000019000000}"/>
    <cellStyle name="Вычисление 2" xfId="27" xr:uid="{00000000-0005-0000-0000-00001A000000}"/>
    <cellStyle name="Заголовок 1 2" xfId="28" xr:uid="{00000000-0005-0000-0000-00001B000000}"/>
    <cellStyle name="Заголовок 2 2" xfId="29" xr:uid="{00000000-0005-0000-0000-00001C000000}"/>
    <cellStyle name="Заголовок 3 2" xfId="30" xr:uid="{00000000-0005-0000-0000-00001D000000}"/>
    <cellStyle name="Заголовок 4 2" xfId="31" xr:uid="{00000000-0005-0000-0000-00001E000000}"/>
    <cellStyle name="Итог 2" xfId="32" xr:uid="{00000000-0005-0000-0000-00001F000000}"/>
    <cellStyle name="Контрольная ячейка 2" xfId="33" xr:uid="{00000000-0005-0000-0000-000020000000}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Плохой 2" xfId="38" xr:uid="{00000000-0005-0000-0000-000026000000}"/>
    <cellStyle name="Пояснение 2" xfId="39" xr:uid="{00000000-0005-0000-0000-000027000000}"/>
    <cellStyle name="Примечание 2" xfId="40" xr:uid="{00000000-0005-0000-0000-000028000000}"/>
    <cellStyle name="Связанная ячейка 2" xfId="41" xr:uid="{00000000-0005-0000-0000-000029000000}"/>
    <cellStyle name="Текст предупреждения 2" xfId="42" xr:uid="{00000000-0005-0000-0000-00002A000000}"/>
    <cellStyle name="Хороший 2" xfId="43" xr:uid="{00000000-0005-0000-0000-00002B000000}"/>
  </cellStyles>
  <dxfs count="6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424B5E"/>
      <rgbColor rgb="FF339966"/>
      <rgbColor rgb="FF1B1B1B"/>
      <rgbColor rgb="FF2F364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119344</xdr:colOff>
      <xdr:row>15</xdr:row>
      <xdr:rowOff>372132</xdr:rowOff>
    </xdr:from>
    <xdr:to>
      <xdr:col>15</xdr:col>
      <xdr:colOff>508579</xdr:colOff>
      <xdr:row>16</xdr:row>
      <xdr:rowOff>17678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5179" y="7023944"/>
          <a:ext cx="10393847" cy="730275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  <xdr:twoCellAnchor editAs="absolute">
    <xdr:from>
      <xdr:col>15</xdr:col>
      <xdr:colOff>116541</xdr:colOff>
      <xdr:row>3</xdr:row>
      <xdr:rowOff>44823</xdr:rowOff>
    </xdr:from>
    <xdr:to>
      <xdr:col>21</xdr:col>
      <xdr:colOff>7545</xdr:colOff>
      <xdr:row>3</xdr:row>
      <xdr:rowOff>271263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0416988" y="761999"/>
          <a:ext cx="6067686" cy="2264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3"/>
  <sheetViews>
    <sheetView tabSelected="1" zoomScale="85" zoomScaleNormal="85" workbookViewId="0">
      <pane ySplit="1" topLeftCell="A2" activePane="bottomLeft" state="frozen"/>
      <selection pane="bottomLeft" activeCell="A3" sqref="A3:S3"/>
    </sheetView>
  </sheetViews>
  <sheetFormatPr defaultColWidth="9.140625" defaultRowHeight="15" x14ac:dyDescent="0.25"/>
  <cols>
    <col min="1" max="1" width="4.28515625" style="1" customWidth="1"/>
    <col min="2" max="2" width="57.85546875" style="1" customWidth="1"/>
    <col min="3" max="3" width="9.140625" style="1"/>
    <col min="4" max="4" width="6.42578125" style="1" customWidth="1"/>
    <col min="5" max="5" width="16" style="1" customWidth="1"/>
    <col min="6" max="6" width="18" style="1" customWidth="1"/>
    <col min="7" max="7" width="12.1406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22.7109375" style="1" customWidth="1"/>
    <col min="22" max="22" width="9.28515625" style="1" customWidth="1"/>
    <col min="23" max="1024" width="9.140625" style="1"/>
  </cols>
  <sheetData>
    <row r="1" spans="1:21" ht="22.5" customHeight="1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"/>
      <c r="U1" s="2"/>
    </row>
    <row r="2" spans="1:21" ht="22.5" customHeight="1" x14ac:dyDescent="0.25">
      <c r="A2" s="35" t="s">
        <v>36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2.75" customHeight="1" x14ac:dyDescent="0.3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4"/>
    </row>
    <row r="4" spans="1:21" ht="21.75" customHeight="1" x14ac:dyDescent="0.3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4"/>
    </row>
    <row r="5" spans="1:21" ht="41.25" customHeight="1" x14ac:dyDescent="0.25">
      <c r="A5" s="38" t="s">
        <v>2</v>
      </c>
      <c r="B5" s="38" t="s">
        <v>3</v>
      </c>
      <c r="C5" s="39" t="s">
        <v>4</v>
      </c>
      <c r="D5" s="38" t="s">
        <v>5</v>
      </c>
      <c r="E5" s="6" t="s">
        <v>6</v>
      </c>
      <c r="F5" s="6" t="s">
        <v>7</v>
      </c>
      <c r="G5" s="6" t="s">
        <v>8</v>
      </c>
      <c r="H5" s="27" t="s">
        <v>9</v>
      </c>
      <c r="I5" s="27"/>
      <c r="J5" s="27"/>
      <c r="K5" s="27" t="s">
        <v>10</v>
      </c>
      <c r="L5" s="27"/>
      <c r="M5" s="27"/>
      <c r="N5" s="27" t="s">
        <v>11</v>
      </c>
      <c r="O5" s="38" t="s">
        <v>12</v>
      </c>
      <c r="P5" s="38" t="s">
        <v>13</v>
      </c>
      <c r="Q5" s="38" t="s">
        <v>14</v>
      </c>
      <c r="R5" s="38" t="s">
        <v>15</v>
      </c>
      <c r="S5" s="27" t="s">
        <v>16</v>
      </c>
      <c r="T5" s="27" t="s">
        <v>17</v>
      </c>
      <c r="U5" s="28" t="s">
        <v>18</v>
      </c>
    </row>
    <row r="6" spans="1:21" ht="39" customHeight="1" x14ac:dyDescent="0.25">
      <c r="A6" s="38"/>
      <c r="B6" s="38"/>
      <c r="C6" s="39"/>
      <c r="D6" s="38"/>
      <c r="E6" s="6" t="s">
        <v>19</v>
      </c>
      <c r="F6" s="6" t="s">
        <v>19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20</v>
      </c>
      <c r="L6" s="6" t="s">
        <v>21</v>
      </c>
      <c r="M6" s="6" t="s">
        <v>22</v>
      </c>
      <c r="N6" s="27"/>
      <c r="O6" s="38"/>
      <c r="P6" s="38"/>
      <c r="Q6" s="38"/>
      <c r="R6" s="38"/>
      <c r="S6" s="27"/>
      <c r="T6" s="27"/>
      <c r="U6" s="28"/>
    </row>
    <row r="7" spans="1:21" ht="39" customHeight="1" x14ac:dyDescent="0.25">
      <c r="A7" s="5">
        <v>1</v>
      </c>
      <c r="B7" s="22" t="s">
        <v>29</v>
      </c>
      <c r="C7" s="21" t="s">
        <v>35</v>
      </c>
      <c r="D7" s="23">
        <v>2</v>
      </c>
      <c r="E7" s="15">
        <v>300</v>
      </c>
      <c r="F7" s="15">
        <v>309</v>
      </c>
      <c r="G7" s="15">
        <v>315</v>
      </c>
      <c r="H7" s="6"/>
      <c r="I7" s="6"/>
      <c r="J7" s="6"/>
      <c r="K7" s="6"/>
      <c r="L7" s="6"/>
      <c r="M7" s="6"/>
      <c r="N7" s="6">
        <f>(E7+F7+G7)/3</f>
        <v>308</v>
      </c>
      <c r="O7" s="7">
        <f>COUNT(E7,F7,G7,J7,M7)</f>
        <v>3</v>
      </c>
      <c r="P7" s="8">
        <f>STDEV(E7,F7,G7,J7,M7)</f>
        <v>7.5498344352707498</v>
      </c>
      <c r="Q7" s="8">
        <f>P7/N7*100</f>
        <v>2.4512449465164772</v>
      </c>
      <c r="R7" s="9" t="str">
        <f>IF(Q7&lt;33,"ОДНОРОДНЫЕ","НЕОДНОРОДНЫЕ")</f>
        <v>ОДНОРОДНЫЕ</v>
      </c>
      <c r="S7" s="6">
        <f>D7*N7</f>
        <v>616</v>
      </c>
      <c r="T7" s="14">
        <f>E7</f>
        <v>300</v>
      </c>
      <c r="U7" s="14">
        <f>D7*E7</f>
        <v>600</v>
      </c>
    </row>
    <row r="8" spans="1:21" ht="39" customHeight="1" x14ac:dyDescent="0.25">
      <c r="A8" s="5">
        <v>2</v>
      </c>
      <c r="B8" s="22" t="s">
        <v>30</v>
      </c>
      <c r="C8" s="21" t="s">
        <v>27</v>
      </c>
      <c r="D8" s="23">
        <v>2</v>
      </c>
      <c r="E8" s="15">
        <v>549</v>
      </c>
      <c r="F8" s="15">
        <v>565.47</v>
      </c>
      <c r="G8" s="15">
        <v>576.45000000000005</v>
      </c>
      <c r="H8" s="6"/>
      <c r="I8" s="6"/>
      <c r="J8" s="6"/>
      <c r="K8" s="6"/>
      <c r="L8" s="6"/>
      <c r="M8" s="6"/>
      <c r="N8" s="16">
        <f t="shared" ref="N8:N12" si="0">(E8+F8+G8)/3</f>
        <v>563.64</v>
      </c>
      <c r="O8" s="7">
        <f t="shared" ref="O8:O12" si="1">COUNT(E8,F8,G8,J8,M8)</f>
        <v>3</v>
      </c>
      <c r="P8" s="8">
        <f t="shared" ref="P8:P12" si="2">STDEV(E8,F8,G8,J8,M8)</f>
        <v>13.816197016545495</v>
      </c>
      <c r="Q8" s="8">
        <f t="shared" ref="Q8:Q12" si="3">P8/N8*100</f>
        <v>2.4512449465164812</v>
      </c>
      <c r="R8" s="9" t="str">
        <f t="shared" ref="R8:R12" si="4">IF(Q8&lt;33,"ОДНОРОДНЫЕ","НЕОДНОРОДНЫЕ")</f>
        <v>ОДНОРОДНЫЕ</v>
      </c>
      <c r="S8" s="6">
        <f t="shared" ref="S8:S12" si="5">D8*N8</f>
        <v>1127.28</v>
      </c>
      <c r="T8" s="14">
        <f t="shared" ref="T8:T12" si="6">E8</f>
        <v>549</v>
      </c>
      <c r="U8" s="14">
        <f t="shared" ref="U8:U12" si="7">D8*E8</f>
        <v>1098</v>
      </c>
    </row>
    <row r="9" spans="1:21" ht="39" customHeight="1" x14ac:dyDescent="0.25">
      <c r="A9" s="7">
        <v>3</v>
      </c>
      <c r="B9" s="22" t="s">
        <v>31</v>
      </c>
      <c r="C9" s="21" t="s">
        <v>35</v>
      </c>
      <c r="D9" s="23">
        <v>20</v>
      </c>
      <c r="E9" s="15">
        <v>95</v>
      </c>
      <c r="F9" s="15">
        <v>97.85</v>
      </c>
      <c r="G9" s="15">
        <v>99.75</v>
      </c>
      <c r="H9" s="6"/>
      <c r="I9" s="6"/>
      <c r="J9" s="6"/>
      <c r="K9" s="6"/>
      <c r="L9" s="6"/>
      <c r="M9" s="6"/>
      <c r="N9" s="16">
        <f t="shared" si="0"/>
        <v>97.533333333333346</v>
      </c>
      <c r="O9" s="7">
        <f t="shared" si="1"/>
        <v>3</v>
      </c>
      <c r="P9" s="8">
        <f t="shared" si="2"/>
        <v>2.390780904502404</v>
      </c>
      <c r="Q9" s="8">
        <f t="shared" si="3"/>
        <v>2.4512449465164767</v>
      </c>
      <c r="R9" s="9" t="str">
        <f t="shared" si="4"/>
        <v>ОДНОРОДНЫЕ</v>
      </c>
      <c r="S9" s="6">
        <f t="shared" si="5"/>
        <v>1950.666666666667</v>
      </c>
      <c r="T9" s="14">
        <f t="shared" si="6"/>
        <v>95</v>
      </c>
      <c r="U9" s="14">
        <f t="shared" si="7"/>
        <v>1900</v>
      </c>
    </row>
    <row r="10" spans="1:21" ht="48" customHeight="1" x14ac:dyDescent="0.25">
      <c r="A10" s="18">
        <v>4</v>
      </c>
      <c r="B10" s="22" t="s">
        <v>32</v>
      </c>
      <c r="C10" s="21" t="s">
        <v>35</v>
      </c>
      <c r="D10" s="23">
        <v>20</v>
      </c>
      <c r="E10" s="15">
        <v>135</v>
      </c>
      <c r="F10" s="15">
        <v>139.05000000000001</v>
      </c>
      <c r="G10" s="15">
        <v>141.75</v>
      </c>
      <c r="H10" s="17"/>
      <c r="I10" s="17"/>
      <c r="J10" s="17"/>
      <c r="K10" s="17"/>
      <c r="L10" s="17"/>
      <c r="M10" s="17"/>
      <c r="N10" s="17">
        <f t="shared" si="0"/>
        <v>138.6</v>
      </c>
      <c r="O10" s="18">
        <f t="shared" si="1"/>
        <v>3</v>
      </c>
      <c r="P10" s="8">
        <f t="shared" si="2"/>
        <v>3.397425495871838</v>
      </c>
      <c r="Q10" s="8">
        <f t="shared" si="3"/>
        <v>2.4512449465164776</v>
      </c>
      <c r="R10" s="9" t="str">
        <f t="shared" si="4"/>
        <v>ОДНОРОДНЫЕ</v>
      </c>
      <c r="S10" s="17">
        <f t="shared" si="5"/>
        <v>2772</v>
      </c>
      <c r="T10" s="14">
        <f t="shared" si="6"/>
        <v>135</v>
      </c>
      <c r="U10" s="14">
        <f t="shared" si="7"/>
        <v>2700</v>
      </c>
    </row>
    <row r="11" spans="1:21" ht="48" customHeight="1" x14ac:dyDescent="0.25">
      <c r="A11" s="20">
        <v>5</v>
      </c>
      <c r="B11" s="22" t="s">
        <v>33</v>
      </c>
      <c r="C11" s="21" t="s">
        <v>35</v>
      </c>
      <c r="D11" s="23">
        <v>20</v>
      </c>
      <c r="E11" s="15">
        <v>256</v>
      </c>
      <c r="F11" s="15">
        <v>263.68</v>
      </c>
      <c r="G11" s="15">
        <v>268.8</v>
      </c>
      <c r="H11" s="19"/>
      <c r="I11" s="19"/>
      <c r="J11" s="19"/>
      <c r="K11" s="19"/>
      <c r="L11" s="19"/>
      <c r="M11" s="19"/>
      <c r="N11" s="19">
        <f t="shared" si="0"/>
        <v>262.82666666666665</v>
      </c>
      <c r="O11" s="20">
        <f t="shared" si="1"/>
        <v>3</v>
      </c>
      <c r="P11" s="8">
        <f t="shared" si="2"/>
        <v>6.4425253847643793</v>
      </c>
      <c r="Q11" s="8">
        <f t="shared" si="3"/>
        <v>2.4512449465164798</v>
      </c>
      <c r="R11" s="9" t="str">
        <f t="shared" si="4"/>
        <v>ОДНОРОДНЫЕ</v>
      </c>
      <c r="S11" s="19">
        <f t="shared" si="5"/>
        <v>5256.5333333333328</v>
      </c>
      <c r="T11" s="14">
        <f t="shared" si="6"/>
        <v>256</v>
      </c>
      <c r="U11" s="14">
        <f t="shared" si="7"/>
        <v>5120</v>
      </c>
    </row>
    <row r="12" spans="1:21" ht="39" customHeight="1" x14ac:dyDescent="0.25">
      <c r="A12" s="18">
        <v>6</v>
      </c>
      <c r="B12" s="22" t="s">
        <v>34</v>
      </c>
      <c r="C12" s="21" t="s">
        <v>35</v>
      </c>
      <c r="D12" s="23">
        <v>20</v>
      </c>
      <c r="E12" s="15">
        <v>375</v>
      </c>
      <c r="F12" s="15">
        <v>386.25</v>
      </c>
      <c r="G12" s="15">
        <v>393.75</v>
      </c>
      <c r="H12" s="17"/>
      <c r="I12" s="17"/>
      <c r="J12" s="17"/>
      <c r="K12" s="17"/>
      <c r="L12" s="17"/>
      <c r="M12" s="17"/>
      <c r="N12" s="17">
        <f t="shared" si="0"/>
        <v>385</v>
      </c>
      <c r="O12" s="18">
        <f t="shared" si="1"/>
        <v>3</v>
      </c>
      <c r="P12" s="8">
        <f t="shared" si="2"/>
        <v>9.4372930440884364</v>
      </c>
      <c r="Q12" s="8">
        <f t="shared" si="3"/>
        <v>2.4512449465164772</v>
      </c>
      <c r="R12" s="9" t="str">
        <f t="shared" si="4"/>
        <v>ОДНОРОДНЫЕ</v>
      </c>
      <c r="S12" s="17">
        <f t="shared" si="5"/>
        <v>7700</v>
      </c>
      <c r="T12" s="14">
        <f t="shared" si="6"/>
        <v>375</v>
      </c>
      <c r="U12" s="14">
        <f t="shared" si="7"/>
        <v>7500</v>
      </c>
    </row>
    <row r="13" spans="1:21" ht="36.75" customHeight="1" x14ac:dyDescent="0.25">
      <c r="A13" s="29" t="s">
        <v>23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1"/>
      <c r="U13" s="14">
        <f>SUM(U7:U12)</f>
        <v>18918</v>
      </c>
    </row>
    <row r="14" spans="1:21" ht="56.25" customHeight="1" x14ac:dyDescent="0.3">
      <c r="A14" s="32" t="s">
        <v>24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10"/>
    </row>
    <row r="15" spans="1:21" ht="21.75" customHeight="1" x14ac:dyDescent="0.3">
      <c r="A15" s="33" t="s">
        <v>28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4"/>
    </row>
    <row r="16" spans="1:21" ht="85.5" customHeight="1" x14ac:dyDescent="0.3">
      <c r="A16" s="11"/>
      <c r="B16" s="11"/>
      <c r="C16" s="26"/>
      <c r="D16" s="26"/>
      <c r="E16" s="26"/>
      <c r="F16" s="2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4"/>
    </row>
    <row r="17" spans="1:20" ht="63" customHeight="1" x14ac:dyDescent="0.3">
      <c r="A17" s="25" t="s">
        <v>25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4"/>
    </row>
    <row r="18" spans="1:20" ht="15.75" customHeight="1" x14ac:dyDescent="0.3">
      <c r="A18" s="24" t="s">
        <v>26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4"/>
    </row>
    <row r="19" spans="1:20" ht="37.5" customHeight="1" x14ac:dyDescent="0.25">
      <c r="R19" s="12"/>
    </row>
    <row r="20" spans="1:20" ht="35.25" customHeight="1" x14ac:dyDescent="0.25"/>
    <row r="21" spans="1:20" ht="27" customHeight="1" x14ac:dyDescent="0.25"/>
    <row r="22" spans="1:20" ht="12.75" customHeight="1" x14ac:dyDescent="0.25"/>
    <row r="23" spans="1:20" ht="35.25" customHeight="1" x14ac:dyDescent="0.25"/>
    <row r="24" spans="1:20" ht="35.25" customHeight="1" x14ac:dyDescent="0.25"/>
    <row r="25" spans="1:20" ht="35.25" customHeight="1" x14ac:dyDescent="0.25"/>
    <row r="26" spans="1:20" ht="18" customHeight="1" x14ac:dyDescent="0.25"/>
    <row r="27" spans="1:20" ht="35.25" customHeight="1" x14ac:dyDescent="0.25">
      <c r="T27" s="13"/>
    </row>
    <row r="29" spans="1:20" ht="37.5" customHeight="1" x14ac:dyDescent="0.25"/>
    <row r="30" spans="1:20" s="2" customFormat="1" ht="67.5" customHeight="1" x14ac:dyDescent="0.25">
      <c r="A30" s="1"/>
      <c r="B30" s="1"/>
      <c r="C30" s="1"/>
      <c r="D30" s="1"/>
      <c r="E30" s="1"/>
      <c r="F30" s="1"/>
      <c r="G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33.75" customHeight="1" x14ac:dyDescent="0.25"/>
    <row r="32" spans="1:20" ht="26.25" customHeight="1" x14ac:dyDescent="0.25"/>
    <row r="33" ht="27.75" customHeight="1" x14ac:dyDescent="0.25"/>
  </sheetData>
  <mergeCells count="24">
    <mergeCell ref="A1:S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  <mergeCell ref="A18:S18"/>
    <mergeCell ref="A17:S17"/>
    <mergeCell ref="C16:F16"/>
    <mergeCell ref="T5:T6"/>
    <mergeCell ref="U5:U6"/>
    <mergeCell ref="A13:T13"/>
    <mergeCell ref="A14:S14"/>
    <mergeCell ref="A15:S15"/>
  </mergeCells>
  <conditionalFormatting sqref="R7:R12">
    <cfRule type="expression" dxfId="5" priority="2">
      <formula>NOT(ISERROR(SEARCH("НЕ",R7)))</formula>
    </cfRule>
    <cfRule type="expression" dxfId="4" priority="3">
      <formula>NOT(ISERROR(SEARCH("ОДНОРОДНЫЕ",R7)))</formula>
    </cfRule>
    <cfRule type="expression" dxfId="3" priority="4">
      <formula>NOT(ISERROR(SEARCH("НЕОДНОРОДНЫЕ",R7)))</formula>
    </cfRule>
  </conditionalFormatting>
  <conditionalFormatting sqref="R7:R12">
    <cfRule type="expression" dxfId="2" priority="5">
      <formula>NOT(ISERROR(SEARCH("НЕОДНОРОДНЫЕ",R7)))</formula>
    </cfRule>
    <cfRule type="expression" dxfId="1" priority="6">
      <formula>NOT(ISERROR(SEARCH("ОДНОРОДНЫЕ",R7)))</formula>
    </cfRule>
    <cfRule type="expression" dxfId="0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2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3" sqref="J3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Виталий</dc:creator>
  <dc:description/>
  <cp:lastModifiedBy>USER556</cp:lastModifiedBy>
  <cp:revision>20</cp:revision>
  <cp:lastPrinted>2026-05-19T12:38:48Z</cp:lastPrinted>
  <dcterms:created xsi:type="dcterms:W3CDTF">2015-03-09T15:47:32Z</dcterms:created>
  <dcterms:modified xsi:type="dcterms:W3CDTF">2026-07-13T14:32:26Z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