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. ГОСКОНТРАКТЫ\1. В РАБОТЕ\ТО\2026\БЮДЖЕТ\"/>
    </mc:Choice>
  </mc:AlternateContent>
  <xr:revisionPtr revIDLastSave="0" documentId="13_ncr:1_{82F64D7A-7BE9-4E0B-914C-32568C2C65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2" l="1"/>
  <c r="L11" i="42" s="1"/>
  <c r="M11" i="42" s="1"/>
  <c r="N11" i="42" s="1"/>
  <c r="H11" i="42"/>
  <c r="I11" i="42" s="1"/>
  <c r="J11" i="42" s="1"/>
  <c r="K10" i="42"/>
  <c r="L10" i="42" s="1"/>
  <c r="M10" i="42" s="1"/>
  <c r="N10" i="42" s="1"/>
  <c r="H10" i="42"/>
  <c r="I10" i="42" s="1"/>
  <c r="J10" i="42" s="1"/>
  <c r="K9" i="42"/>
  <c r="L9" i="42" s="1"/>
  <c r="M9" i="42" s="1"/>
  <c r="N9" i="42" s="1"/>
  <c r="H9" i="42"/>
  <c r="I9" i="42" s="1"/>
  <c r="J9" i="42" s="1"/>
  <c r="K8" i="42"/>
  <c r="L8" i="42" s="1"/>
  <c r="M8" i="42" s="1"/>
  <c r="N8" i="42" s="1"/>
  <c r="H8" i="42"/>
  <c r="I8" i="42" s="1"/>
  <c r="J8" i="42" s="1"/>
  <c r="K7" i="42" l="1"/>
  <c r="L7" i="42" s="1"/>
  <c r="M7" i="42" s="1"/>
  <c r="N7" i="42" s="1"/>
  <c r="H7" i="42"/>
  <c r="I7" i="42" s="1"/>
  <c r="J7" i="42" s="1"/>
  <c r="K13" i="42"/>
  <c r="L13" i="42" s="1"/>
  <c r="M13" i="42" s="1"/>
  <c r="N13" i="42" s="1"/>
  <c r="H13" i="42"/>
  <c r="I13" i="42" s="1"/>
  <c r="J13" i="42" s="1"/>
  <c r="K12" i="42"/>
  <c r="L12" i="42" s="1"/>
  <c r="M12" i="42" s="1"/>
  <c r="N12" i="42" s="1"/>
  <c r="H12" i="42"/>
  <c r="I12" i="42" s="1"/>
  <c r="J12" i="42" s="1"/>
  <c r="K6" i="42"/>
  <c r="L6" i="42" s="1"/>
  <c r="M6" i="42" s="1"/>
  <c r="N6" i="42" s="1"/>
  <c r="H6" i="42"/>
  <c r="I6" i="42" s="1"/>
  <c r="J6" i="42" s="1"/>
  <c r="H5" i="42" l="1"/>
  <c r="I5" i="42" l="1"/>
  <c r="J5" i="42" s="1"/>
  <c r="K5" i="42"/>
  <c r="L5" i="42" s="1"/>
  <c r="M5" i="42" s="1"/>
  <c r="N5" i="42" s="1"/>
  <c r="N14" i="42" l="1"/>
</calcChain>
</file>

<file path=xl/sharedStrings.xml><?xml version="1.0" encoding="utf-8"?>
<sst xmlns="http://schemas.openxmlformats.org/spreadsheetml/2006/main" count="52" uniqueCount="36">
  <si>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</si>
  <si>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</si>
  <si>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</si>
  <si>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</si>
  <si>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</si>
  <si>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</si>
  <si>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</si>
  <si>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</si>
  <si>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</si>
  <si>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</si>
  <si>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</si>
  <si>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</si>
  <si>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(должность)</t>
  </si>
  <si>
    <t>(подпись/расшифровка подписи)</t>
  </si>
  <si>
    <t>Д. В. Рудомётов</t>
  </si>
  <si>
    <t>Приложение № 2 к Контракту</t>
  </si>
  <si>
    <t>ОКПД 2</t>
  </si>
  <si>
    <t>Главный инженер</t>
  </si>
  <si>
    <t>Средняя арифметическая цена за единицу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</si>
  <si>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</si>
  <si>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</si>
  <si>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ус.</t>
  </si>
  <si>
    <t>Технический осмотр
Kia Rio
(VIN Z94CB41BAFR275477)
Категория В / М1</t>
  </si>
  <si>
    <t>Технический осмотр
ГАЗ-27057 АМ-2 (санитарный)
(VIN X89199011FNFC4013)
Категория В / М1</t>
  </si>
  <si>
    <t>Технический осмотр
Gazon NEXT С43R33 (автофургон)
(VIN X96C43R33L1128599)
Категория С / N2</t>
  </si>
  <si>
    <t>Технический осмотр
ГАЗ-33086 (Пожарная АЦ)
(VIN X89250002N0AX1921)
Категория C / N2</t>
  </si>
  <si>
    <t>Технический осмотр
КАМАЗ-65115-А4 (самосвал)
(VIN XTC651154D1293549)
Категория С / N3</t>
  </si>
  <si>
    <t>Технический осмотр
КАМАЗ-43114 АЦ-5, 0-40 (Пожарная АЦ)
(VIN XVZ46141090000032)
Категория C / N3</t>
  </si>
  <si>
    <t>Технический осмотр
ГАЗ-322132
(VIN X9632213270579038)
Категория D / М2</t>
  </si>
  <si>
    <t>Технический осмотр
ГАЗ-33106 (Автозак)
(VIN X89287910E0EN8084)
Категория D / М2</t>
  </si>
  <si>
    <t>Технический осмотр
КАМАЗ-43114 АЗ (Автозак)
(VIN X89781101A0EN8049)
Категория D / М3</t>
  </si>
  <si>
    <t>Дата подготовки обоснования НМЦК: 21.05.2026</t>
  </si>
  <si>
    <t>71.20.14.000</t>
  </si>
  <si>
    <t>Коммерческое предложение
№ 1,
Рег. № 79
от 21.05.2026</t>
  </si>
  <si>
    <t>Коммерческое предложение
№ 2,
Рег. № 80
от 21.05.2026</t>
  </si>
  <si>
    <t>Коммерческое предложение
№ 3,
Рег. № 81
от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</si>
</sst>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color theme="4" tint="-0.249977111117893"/>
      <name val="Times New Roman"/>
      <family val="1"/>
      <charset val="204"/>
    </font>
    <font>
      <sz val="14"/>
      <color theme="4" tint="-0.249977111117893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indexed="64"/>
      </bottom>
      <diagonal/>
    </border>
    <border>
      <left/>
      <right/>
      <top style="medium">
        <color rgb="FFC0C0C0"/>
      </top>
      <bottom style="thin">
        <color indexed="64"/>
      </bottom>
      <diagonal/>
    </border>
    <border>
      <left/>
      <right style="medium">
        <color rgb="FFC0C0C0"/>
      </right>
      <top style="medium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4" fillId="0" borderId="0"/>
    <xf numFmtId="0" fontId="15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2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4" fillId="0" borderId="0" xfId="0" applyFont="1" applyBorder="1" applyAlignment="1">
      <alignment wrapText="1"/>
    </xf>
    <xf numFmtId="4" fontId="0" fillId="0" borderId="0" xfId="0" applyNumberFormat="1"/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0" fillId="0" borderId="0" xfId="0" applyFill="1"/>
    <xf numFmtId="4" fontId="0" fillId="0" borderId="0" xfId="0" applyNumberFormat="1" applyFill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8" fillId="0" borderId="6" xfId="0" applyFont="1" applyBorder="1" applyAlignment="1">
      <alignment horizontal="right"/>
    </xf>
    <xf numFmtId="0" fontId="19" fillId="2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  <cellStyle name="Финансовый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19049</xdr:colOff>
      <xdr:row>3</xdr:row>
      <xdr:rowOff>923924</xdr:rowOff>
    </xdr:from>
    <xdr:to>
      <xdr:col>8</xdr:col>
      <xdr:colOff>1171366</xdr:colOff>
      <xdr:row>3</xdr:row>
      <xdr:rowOff>1428749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80837" y="1532059"/>
          <a:ext cx="1152317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25330</xdr:colOff>
      <xdr:row>3</xdr:row>
      <xdr:rowOff>1647297</xdr:rowOff>
    </xdr:from>
    <xdr:to>
      <xdr:col>11</xdr:col>
      <xdr:colOff>6280</xdr:colOff>
      <xdr:row>3</xdr:row>
      <xdr:rowOff>2013433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65792" y="2255432"/>
          <a:ext cx="1409700" cy="366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236660</xdr:colOff>
      <xdr:row>3</xdr:row>
      <xdr:rowOff>1417024</xdr:rowOff>
    </xdr:from>
    <xdr:to>
      <xdr:col>10</xdr:col>
      <xdr:colOff>389060</xdr:colOff>
      <xdr:row>3</xdr:row>
      <xdr:rowOff>1645624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71260" y="2026624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25330</xdr:colOff>
      <xdr:row>6</xdr:row>
      <xdr:rowOff>1647297</xdr:rowOff>
    </xdr:from>
    <xdr:to>
      <xdr:col>11</xdr:col>
      <xdr:colOff>6280</xdr:colOff>
      <xdr:row>6</xdr:row>
      <xdr:rowOff>2013433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264705" y="2256897"/>
          <a:ext cx="1409700" cy="366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view="pageBreakPreview" zoomScale="85" zoomScaleSheetLayoutView="85" workbookViewId="0">
      <selection activeCell="I6" sqref="I6"/>
    </sheetView>
  </sheetViews>
  <sheetFormatPr defaultRowHeight="15" x14ac:dyDescent="0.25"/>
  <cols>
    <col min="1" max="1" width="4.140625" customWidth="1"/>
    <col min="2" max="2" width="39.140625" customWidth="1"/>
    <col min="3" max="3" width="7.570312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6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3.42578125" customWidth="1"/>
    <col min="14" max="14" width="18" style="10" customWidth="1"/>
    <col min="15" max="15" width="19.140625" customWidth="1"/>
  </cols>
  <sheetData>
    <row r="1" spans="1:15" s="2" customFormat="1" ht="12.75" customHeight="1" x14ac:dyDescent="0.2">
      <c r="B1" s="5"/>
      <c r="C1" s="5"/>
      <c r="E1" s="8"/>
      <c r="F1" s="8"/>
      <c r="G1" s="8"/>
      <c r="K1" s="4"/>
      <c r="L1" s="59" t="s">
        <v>15</v>
      </c>
      <c r="M1" s="60"/>
      <c r="N1" s="60"/>
      <c r="O1" s="12"/>
    </row>
    <row r="2" spans="1:15" s="2" customFormat="1" ht="22.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61"/>
      <c r="M2" s="61"/>
      <c r="N2" s="61"/>
      <c r="O2" s="9"/>
    </row>
    <row r="3" spans="1:15" s="2" customFormat="1" ht="12.75" x14ac:dyDescent="0.2">
      <c r="A3" s="50" t="s">
        <v>0</v>
      </c>
      <c r="B3" s="52" t="s">
        <v>2</v>
      </c>
      <c r="C3" s="52" t="s">
        <v>1</v>
      </c>
      <c r="D3" s="52" t="s">
        <v>3</v>
      </c>
      <c r="E3" s="54" t="s">
        <v>11</v>
      </c>
      <c r="F3" s="54"/>
      <c r="G3" s="54"/>
      <c r="H3" s="55" t="s">
        <v>10</v>
      </c>
      <c r="I3" s="55"/>
      <c r="J3" s="55"/>
      <c r="K3" s="56" t="s">
        <v>5</v>
      </c>
      <c r="L3" s="57"/>
      <c r="M3" s="57"/>
      <c r="N3" s="58"/>
      <c r="O3" s="40" t="s">
        <v>16</v>
      </c>
    </row>
    <row r="4" spans="1:15" s="2" customFormat="1" ht="158.25" customHeight="1" x14ac:dyDescent="0.2">
      <c r="A4" s="51"/>
      <c r="B4" s="53"/>
      <c r="C4" s="53"/>
      <c r="D4" s="52"/>
      <c r="E4" s="62" t="s">
        <v>33</v>
      </c>
      <c r="F4" s="62" t="s">
        <v>34</v>
      </c>
      <c r="G4" s="62" t="s">
        <v>35</v>
      </c>
      <c r="H4" s="3" t="s">
        <v>18</v>
      </c>
      <c r="I4" s="3" t="s">
        <v>4</v>
      </c>
      <c r="J4" s="13" t="s">
        <v>19</v>
      </c>
      <c r="K4" s="35" t="s">
        <v>20</v>
      </c>
      <c r="L4" s="14" t="s">
        <v>7</v>
      </c>
      <c r="M4" s="14" t="s">
        <v>8</v>
      </c>
      <c r="N4" s="15" t="s">
        <v>9</v>
      </c>
      <c r="O4" s="40"/>
    </row>
    <row r="5" spans="1:15" s="1" customFormat="1" ht="65.099999999999994" customHeight="1" x14ac:dyDescent="0.25">
      <c r="A5" s="23">
        <v>1</v>
      </c>
      <c r="B5" s="27" t="s">
        <v>22</v>
      </c>
      <c r="C5" s="24" t="s">
        <v>21</v>
      </c>
      <c r="D5" s="17">
        <v>1</v>
      </c>
      <c r="E5" s="17">
        <v>1203</v>
      </c>
      <c r="F5" s="17">
        <v>1203</v>
      </c>
      <c r="G5" s="17">
        <v>1200</v>
      </c>
      <c r="H5" s="17">
        <f>AVERAGE(E5:G5)</f>
        <v>1202</v>
      </c>
      <c r="I5" s="18">
        <f>SQRT(((SUM((POWER(E5-H5,2)),(POWER(F5-H5,2)),(POWER(G5-H5,2)))/(COLUMNS(E5:G5)-1))))</f>
        <v>1.7320508075688772</v>
      </c>
      <c r="J5" s="16">
        <f>I5/H5*100</f>
        <v>0.14409740495581341</v>
      </c>
      <c r="K5" s="17">
        <f>((D5/3)*(SUM(E5:G5)))</f>
        <v>1202</v>
      </c>
      <c r="L5" s="17">
        <f>K5/D5</f>
        <v>1202</v>
      </c>
      <c r="M5" s="17">
        <f>ROUND(L5,2)</f>
        <v>1202</v>
      </c>
      <c r="N5" s="17">
        <f>M5*D5</f>
        <v>1202</v>
      </c>
      <c r="O5" s="36" t="s">
        <v>32</v>
      </c>
    </row>
    <row r="6" spans="1:15" s="1" customFormat="1" ht="65.099999999999994" customHeight="1" x14ac:dyDescent="0.25">
      <c r="A6" s="23">
        <v>2</v>
      </c>
      <c r="B6" s="27" t="s">
        <v>23</v>
      </c>
      <c r="C6" s="24" t="s">
        <v>21</v>
      </c>
      <c r="D6" s="17">
        <v>1</v>
      </c>
      <c r="E6" s="17">
        <v>1203</v>
      </c>
      <c r="F6" s="17">
        <v>1203</v>
      </c>
      <c r="G6" s="17">
        <v>1200</v>
      </c>
      <c r="H6" s="17">
        <f t="shared" ref="H6:H7" si="0">AVERAGE(E6:G6)</f>
        <v>1202</v>
      </c>
      <c r="I6" s="18">
        <f t="shared" ref="I6:I7" si="1">SQRT(((SUM((POWER(E6-H6,2)),(POWER(F6-H6,2)),(POWER(G6-H6,2)))/(COLUMNS(E6:G6)-1))))</f>
        <v>1.7320508075688772</v>
      </c>
      <c r="J6" s="16">
        <f t="shared" ref="J6:J7" si="2">I6/H6*100</f>
        <v>0.14409740495581341</v>
      </c>
      <c r="K6" s="17">
        <f t="shared" ref="K6:K7" si="3">((D6/3)*(SUM(E6:G6)))</f>
        <v>1202</v>
      </c>
      <c r="L6" s="17">
        <f t="shared" ref="L6:L7" si="4">K6/D6</f>
        <v>1202</v>
      </c>
      <c r="M6" s="17">
        <f t="shared" ref="M6:M7" si="5">ROUND(L6,2)</f>
        <v>1202</v>
      </c>
      <c r="N6" s="17">
        <f t="shared" ref="N6:N7" si="6">M6*D6</f>
        <v>1202</v>
      </c>
      <c r="O6" s="36" t="s">
        <v>32</v>
      </c>
    </row>
    <row r="7" spans="1:15" s="1" customFormat="1" ht="65.099999999999994" customHeight="1" x14ac:dyDescent="0.25">
      <c r="A7" s="23">
        <v>3</v>
      </c>
      <c r="B7" s="27" t="s">
        <v>24</v>
      </c>
      <c r="C7" s="24" t="s">
        <v>21</v>
      </c>
      <c r="D7" s="17">
        <v>1</v>
      </c>
      <c r="E7" s="17">
        <v>2297</v>
      </c>
      <c r="F7" s="17">
        <v>2700</v>
      </c>
      <c r="G7" s="17">
        <v>2650</v>
      </c>
      <c r="H7" s="17">
        <f t="shared" si="0"/>
        <v>2549</v>
      </c>
      <c r="I7" s="18">
        <f t="shared" si="1"/>
        <v>219.66565503054863</v>
      </c>
      <c r="J7" s="16">
        <f t="shared" si="2"/>
        <v>8.6177189105746823</v>
      </c>
      <c r="K7" s="17">
        <f t="shared" si="3"/>
        <v>2549</v>
      </c>
      <c r="L7" s="17">
        <f t="shared" si="4"/>
        <v>2549</v>
      </c>
      <c r="M7" s="17">
        <f t="shared" si="5"/>
        <v>2549</v>
      </c>
      <c r="N7" s="17">
        <f t="shared" si="6"/>
        <v>2549</v>
      </c>
      <c r="O7" s="36" t="s">
        <v>32</v>
      </c>
    </row>
    <row r="8" spans="1:15" s="1" customFormat="1" ht="65.099999999999994" customHeight="1" x14ac:dyDescent="0.25">
      <c r="A8" s="23">
        <v>4</v>
      </c>
      <c r="B8" s="27" t="s">
        <v>25</v>
      </c>
      <c r="C8" s="24" t="s">
        <v>21</v>
      </c>
      <c r="D8" s="17">
        <v>1</v>
      </c>
      <c r="E8" s="17">
        <v>2411</v>
      </c>
      <c r="F8" s="17">
        <v>2510</v>
      </c>
      <c r="G8" s="17">
        <v>2500</v>
      </c>
      <c r="H8" s="17">
        <f>AVERAGE(E8:G8)</f>
        <v>2473.6666666666665</v>
      </c>
      <c r="I8" s="18">
        <f>SQRT(((SUM((POWER(E8-H8,2)),(POWER(F8-H8,2)),(POWER(G8-H8,2)))/(COLUMNS(E8:G8)-1))))</f>
        <v>54.500764520631577</v>
      </c>
      <c r="J8" s="16">
        <f>I8/H8*100</f>
        <v>2.2032380213164631</v>
      </c>
      <c r="K8" s="17">
        <f>((D8/3)*(SUM(E8:G8)))</f>
        <v>2473.6666666666665</v>
      </c>
      <c r="L8" s="17">
        <f>K8/D8</f>
        <v>2473.6666666666665</v>
      </c>
      <c r="M8" s="17">
        <f>ROUND(L8,2)</f>
        <v>2473.67</v>
      </c>
      <c r="N8" s="17">
        <f>M8*D8</f>
        <v>2473.67</v>
      </c>
      <c r="O8" s="36" t="s">
        <v>32</v>
      </c>
    </row>
    <row r="9" spans="1:15" s="1" customFormat="1" ht="65.099999999999994" customHeight="1" x14ac:dyDescent="0.25">
      <c r="A9" s="23">
        <v>5</v>
      </c>
      <c r="B9" s="27" t="s">
        <v>26</v>
      </c>
      <c r="C9" s="24" t="s">
        <v>21</v>
      </c>
      <c r="D9" s="17">
        <v>1</v>
      </c>
      <c r="E9" s="17">
        <v>2489</v>
      </c>
      <c r="F9" s="17">
        <v>2580</v>
      </c>
      <c r="G9" s="17">
        <v>2550</v>
      </c>
      <c r="H9" s="17">
        <f t="shared" ref="H9:H10" si="7">AVERAGE(E9:G9)</f>
        <v>2539.6666666666665</v>
      </c>
      <c r="I9" s="18">
        <f t="shared" ref="I9:I10" si="8">SQRT(((SUM((POWER(E9-H9,2)),(POWER(F9-H9,2)),(POWER(G9-H9,2)))/(COLUMNS(E9:G9)-1))))</f>
        <v>46.371686763943941</v>
      </c>
      <c r="J9" s="16">
        <f t="shared" ref="J9:J10" si="9">I9/H9*100</f>
        <v>1.8258965781839065</v>
      </c>
      <c r="K9" s="17">
        <f t="shared" ref="K9:K10" si="10">((D9/3)*(SUM(E9:G9)))</f>
        <v>2539.6666666666665</v>
      </c>
      <c r="L9" s="17">
        <f t="shared" ref="L9:L10" si="11">K9/D9</f>
        <v>2539.6666666666665</v>
      </c>
      <c r="M9" s="17">
        <f t="shared" ref="M9:M10" si="12">ROUND(L9,2)</f>
        <v>2539.67</v>
      </c>
      <c r="N9" s="17">
        <f t="shared" ref="N9:N10" si="13">M9*D9</f>
        <v>2539.67</v>
      </c>
      <c r="O9" s="36" t="s">
        <v>32</v>
      </c>
    </row>
    <row r="10" spans="1:15" s="1" customFormat="1" ht="78" customHeight="1" x14ac:dyDescent="0.25">
      <c r="A10" s="23">
        <v>6</v>
      </c>
      <c r="B10" s="27" t="s">
        <v>27</v>
      </c>
      <c r="C10" s="24" t="s">
        <v>21</v>
      </c>
      <c r="D10" s="17">
        <v>1</v>
      </c>
      <c r="E10" s="17">
        <v>2603</v>
      </c>
      <c r="F10" s="17">
        <v>2700</v>
      </c>
      <c r="G10" s="17">
        <v>2700</v>
      </c>
      <c r="H10" s="17">
        <f t="shared" si="7"/>
        <v>2667.6666666666665</v>
      </c>
      <c r="I10" s="18">
        <f t="shared" si="8"/>
        <v>56.0029761113937</v>
      </c>
      <c r="J10" s="16">
        <f t="shared" si="9"/>
        <v>2.0993243575431855</v>
      </c>
      <c r="K10" s="17">
        <f t="shared" si="10"/>
        <v>2667.6666666666665</v>
      </c>
      <c r="L10" s="17">
        <f t="shared" si="11"/>
        <v>2667.6666666666665</v>
      </c>
      <c r="M10" s="17">
        <f t="shared" si="12"/>
        <v>2667.67</v>
      </c>
      <c r="N10" s="17">
        <f t="shared" si="13"/>
        <v>2667.67</v>
      </c>
      <c r="O10" s="36" t="s">
        <v>32</v>
      </c>
    </row>
    <row r="11" spans="1:15" s="1" customFormat="1" ht="65.099999999999994" customHeight="1" x14ac:dyDescent="0.25">
      <c r="A11" s="23">
        <v>7</v>
      </c>
      <c r="B11" s="27" t="s">
        <v>28</v>
      </c>
      <c r="C11" s="24" t="s">
        <v>21</v>
      </c>
      <c r="D11" s="17">
        <v>1</v>
      </c>
      <c r="E11" s="17">
        <v>2012</v>
      </c>
      <c r="F11" s="17">
        <v>2050</v>
      </c>
      <c r="G11" s="17">
        <v>2050</v>
      </c>
      <c r="H11" s="17">
        <f t="shared" ref="H11" si="14">AVERAGE(E11:G11)</f>
        <v>2037.3333333333333</v>
      </c>
      <c r="I11" s="18">
        <f t="shared" ref="I11" si="15">SQRT(((SUM((POWER(E11-H11,2)),(POWER(F11-H11,2)),(POWER(G11-H11,2)))/(COLUMNS(E11:G11)-1))))</f>
        <v>21.93931022920578</v>
      </c>
      <c r="J11" s="16">
        <f t="shared" ref="J11" si="16">I11/H11*100</f>
        <v>1.076864049208399</v>
      </c>
      <c r="K11" s="17">
        <f t="shared" ref="K11" si="17">((D11/3)*(SUM(E11:G11)))</f>
        <v>2037.3333333333333</v>
      </c>
      <c r="L11" s="17">
        <f t="shared" ref="L11" si="18">K11/D11</f>
        <v>2037.3333333333333</v>
      </c>
      <c r="M11" s="17">
        <f t="shared" ref="M11" si="19">ROUND(L11,2)</f>
        <v>2037.33</v>
      </c>
      <c r="N11" s="17">
        <f t="shared" ref="N11" si="20">M11*D11</f>
        <v>2037.33</v>
      </c>
      <c r="O11" s="36" t="s">
        <v>32</v>
      </c>
    </row>
    <row r="12" spans="1:15" s="1" customFormat="1" ht="65.099999999999994" customHeight="1" x14ac:dyDescent="0.25">
      <c r="A12" s="23">
        <v>8</v>
      </c>
      <c r="B12" s="27" t="s">
        <v>29</v>
      </c>
      <c r="C12" s="24" t="s">
        <v>21</v>
      </c>
      <c r="D12" s="17">
        <v>1</v>
      </c>
      <c r="E12" s="17">
        <v>2012</v>
      </c>
      <c r="F12" s="17">
        <v>2050</v>
      </c>
      <c r="G12" s="17">
        <v>2050</v>
      </c>
      <c r="H12" s="17">
        <f t="shared" ref="H12" si="21">AVERAGE(E12:G12)</f>
        <v>2037.3333333333333</v>
      </c>
      <c r="I12" s="18">
        <f t="shared" ref="I12" si="22">SQRT(((SUM((POWER(E12-H12,2)),(POWER(F12-H12,2)),(POWER(G12-H12,2)))/(COLUMNS(E12:G12)-1))))</f>
        <v>21.93931022920578</v>
      </c>
      <c r="J12" s="16">
        <f t="shared" ref="J12" si="23">I12/H12*100</f>
        <v>1.076864049208399</v>
      </c>
      <c r="K12" s="17">
        <f t="shared" ref="K12" si="24">((D12/3)*(SUM(E12:G12)))</f>
        <v>2037.3333333333333</v>
      </c>
      <c r="L12" s="17">
        <f t="shared" ref="L12" si="25">K12/D12</f>
        <v>2037.3333333333333</v>
      </c>
      <c r="M12" s="17">
        <f t="shared" ref="M12" si="26">ROUND(L12,2)</f>
        <v>2037.33</v>
      </c>
      <c r="N12" s="17">
        <f t="shared" ref="N12" si="27">M12*D12</f>
        <v>2037.33</v>
      </c>
      <c r="O12" s="36" t="s">
        <v>32</v>
      </c>
    </row>
    <row r="13" spans="1:15" s="1" customFormat="1" ht="65.099999999999994" customHeight="1" x14ac:dyDescent="0.25">
      <c r="A13" s="23">
        <v>9</v>
      </c>
      <c r="B13" s="27" t="s">
        <v>30</v>
      </c>
      <c r="C13" s="24" t="s">
        <v>21</v>
      </c>
      <c r="D13" s="17">
        <v>1</v>
      </c>
      <c r="E13" s="17">
        <v>2287</v>
      </c>
      <c r="F13" s="17">
        <v>2300</v>
      </c>
      <c r="G13" s="17">
        <v>2300</v>
      </c>
      <c r="H13" s="17">
        <f>AVERAGE(E13:G13)</f>
        <v>2295.6666666666665</v>
      </c>
      <c r="I13" s="18">
        <f t="shared" ref="I13" si="28">SQRT(((SUM((POWER(E13-H13,2)),(POWER(F13-H13,2)),(POWER(G13-H13,2)))/(COLUMNS(E13:G13)-1))))</f>
        <v>7.5055534994651349</v>
      </c>
      <c r="J13" s="16">
        <f>I13/H13*100</f>
        <v>0.3269443952141049</v>
      </c>
      <c r="K13" s="17">
        <f>((D13/3)*(SUM(E13:G13)))</f>
        <v>2295.6666666666665</v>
      </c>
      <c r="L13" s="17">
        <f t="shared" ref="L13" si="29">K13/D13</f>
        <v>2295.6666666666665</v>
      </c>
      <c r="M13" s="17">
        <f t="shared" ref="M13" si="30">ROUND(L13,2)</f>
        <v>2295.67</v>
      </c>
      <c r="N13" s="17">
        <f t="shared" ref="N13" si="31">M13*D13</f>
        <v>2295.67</v>
      </c>
      <c r="O13" s="36" t="s">
        <v>32</v>
      </c>
    </row>
    <row r="14" spans="1:15" s="2" customFormat="1" ht="15.75" x14ac:dyDescent="0.2">
      <c r="A14" s="41" t="s">
        <v>6</v>
      </c>
      <c r="B14" s="42"/>
      <c r="C14" s="41"/>
      <c r="D14" s="41"/>
      <c r="E14" s="41"/>
      <c r="F14" s="41"/>
      <c r="G14" s="41"/>
      <c r="H14" s="41"/>
      <c r="I14" s="19"/>
      <c r="J14" s="19"/>
      <c r="K14" s="19"/>
      <c r="L14" s="20"/>
      <c r="M14" s="21"/>
      <c r="N14" s="22">
        <f>SUM(N5:N13)</f>
        <v>19004.339999999997</v>
      </c>
      <c r="O14" s="6"/>
    </row>
    <row r="15" spans="1:15" s="2" customFormat="1" ht="15.75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0"/>
      <c r="M15" s="21"/>
      <c r="N15" s="22"/>
      <c r="O15" s="6"/>
    </row>
    <row r="16" spans="1:15" ht="15" customHeight="1" x14ac:dyDescent="0.25">
      <c r="A16" s="26"/>
      <c r="B16" s="46" t="s">
        <v>31</v>
      </c>
      <c r="C16" s="47"/>
      <c r="D16" s="47"/>
      <c r="E16" s="47"/>
      <c r="F16" s="47"/>
      <c r="G16" s="47"/>
      <c r="H16" s="47"/>
      <c r="I16" s="47"/>
      <c r="J16" s="26"/>
      <c r="K16" s="26"/>
      <c r="L16" s="26"/>
      <c r="M16" s="26"/>
      <c r="N16" s="26"/>
      <c r="O16" s="11"/>
    </row>
    <row r="17" spans="1:15" ht="16.5" customHeight="1" thickBo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8"/>
      <c r="O17" s="11"/>
    </row>
    <row r="18" spans="1:15" x14ac:dyDescent="0.25">
      <c r="A18" s="43" t="s">
        <v>17</v>
      </c>
      <c r="B18" s="44"/>
      <c r="C18" s="44"/>
      <c r="D18" s="45"/>
      <c r="E18" s="29"/>
      <c r="F18" s="30"/>
      <c r="G18" s="30"/>
      <c r="H18" s="31"/>
      <c r="I18" s="31"/>
      <c r="J18" s="30"/>
      <c r="K18" s="30"/>
      <c r="L18" s="30"/>
      <c r="M18" s="30"/>
      <c r="N18" s="31"/>
    </row>
    <row r="19" spans="1:15" ht="15.75" thickBot="1" x14ac:dyDescent="0.3">
      <c r="A19" s="37" t="s">
        <v>12</v>
      </c>
      <c r="B19" s="37"/>
      <c r="C19" s="37"/>
      <c r="D19" s="37"/>
      <c r="E19" s="29"/>
      <c r="F19" s="30"/>
      <c r="G19" s="30"/>
      <c r="H19" s="30"/>
      <c r="I19" s="30"/>
      <c r="J19" s="30"/>
      <c r="K19" s="30"/>
      <c r="L19" s="30"/>
      <c r="M19" s="30"/>
      <c r="N19" s="31"/>
    </row>
    <row r="20" spans="1:15" x14ac:dyDescent="0.25">
      <c r="A20" s="38" t="s">
        <v>14</v>
      </c>
      <c r="B20" s="38"/>
      <c r="C20" s="38"/>
      <c r="D20" s="38"/>
      <c r="E20" s="29"/>
      <c r="F20" s="30"/>
      <c r="G20" s="30"/>
      <c r="H20" s="30"/>
      <c r="I20" s="30"/>
      <c r="J20" s="30"/>
      <c r="K20" s="30"/>
      <c r="L20" s="30"/>
      <c r="M20" s="30"/>
      <c r="N20" s="31"/>
    </row>
    <row r="21" spans="1:15" ht="16.5" thickBot="1" x14ac:dyDescent="0.3">
      <c r="A21" s="39" t="s">
        <v>13</v>
      </c>
      <c r="B21" s="39"/>
      <c r="C21" s="39"/>
      <c r="D21" s="39"/>
      <c r="E21" s="32"/>
      <c r="F21" s="33"/>
      <c r="G21" s="33"/>
      <c r="H21" s="33"/>
      <c r="I21" s="33"/>
      <c r="J21" s="33"/>
      <c r="K21" s="33"/>
      <c r="L21" s="33"/>
      <c r="M21" s="33"/>
      <c r="N21" s="34"/>
      <c r="O21" s="7"/>
    </row>
  </sheetData>
  <mergeCells count="16">
    <mergeCell ref="A2:K2"/>
    <mergeCell ref="A3:A4"/>
    <mergeCell ref="B3:B4"/>
    <mergeCell ref="C3:C4"/>
    <mergeCell ref="D3:D4"/>
    <mergeCell ref="E3:G3"/>
    <mergeCell ref="H3:J3"/>
    <mergeCell ref="K3:N3"/>
    <mergeCell ref="L1:N2"/>
    <mergeCell ref="A19:D19"/>
    <mergeCell ref="A20:D20"/>
    <mergeCell ref="A21:D21"/>
    <mergeCell ref="O3:O4"/>
    <mergeCell ref="A14:H14"/>
    <mergeCell ref="A18:D18"/>
    <mergeCell ref="B16:I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ГЛАВНЫЙ ИНЖЕНЕР</cp:lastModifiedBy>
  <cp:lastPrinted>2026-05-22T04:15:00Z</cp:lastPrinted>
  <dcterms:created xsi:type="dcterms:W3CDTF">2014-01-15T18:15:09Z</dcterms:created>
  <dcterms:modified xsi:type="dcterms:W3CDTF">2026-05-22T04:15:02Z</dcterms:modified>
</cp:coreProperties>
</file>