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045" windowHeight="10740"/>
  </bookViews>
  <sheets>
    <sheet name="Лист1" sheetId="1" r:id="rId1"/>
  </sheets>
  <definedNames>
    <definedName name="_xlnm._FilterDatabase" localSheetId="0" hidden="1">Лист1!$A$4:$K$16</definedName>
    <definedName name="_xlnm.Print_Area" localSheetId="0">Лист1!$A$1:$K$19</definedName>
  </definedNames>
  <calcPr calcId="144525"/>
</workbook>
</file>

<file path=xl/calcChain.xml><?xml version="1.0" encoding="utf-8"?>
<calcChain xmlns="http://schemas.openxmlformats.org/spreadsheetml/2006/main">
  <c r="J11" i="1" l="1"/>
  <c r="K11" i="1" s="1"/>
  <c r="I11" i="1"/>
  <c r="J10" i="1"/>
  <c r="K10" i="1" s="1"/>
  <c r="I10" i="1"/>
  <c r="J13" i="1" l="1"/>
  <c r="K13" i="1" s="1"/>
  <c r="J12" i="1"/>
  <c r="K12" i="1" s="1"/>
  <c r="J9" i="1"/>
  <c r="K9" i="1" s="1"/>
  <c r="J8" i="1"/>
  <c r="K8" i="1" s="1"/>
  <c r="J7" i="1"/>
  <c r="K7" i="1" s="1"/>
  <c r="J6" i="1"/>
  <c r="K6" i="1" s="1"/>
  <c r="J5" i="1"/>
  <c r="K5" i="1" s="1"/>
  <c r="I9" i="1" l="1"/>
  <c r="I8" i="1"/>
  <c r="I7" i="1"/>
  <c r="I6" i="1"/>
  <c r="I5" i="1"/>
  <c r="A6" i="1" l="1"/>
  <c r="A7" i="1" s="1"/>
  <c r="A8" i="1" s="1"/>
  <c r="A9" i="1" s="1"/>
  <c r="A13" i="1" s="1"/>
  <c r="I13" i="1" l="1"/>
  <c r="I12" i="1"/>
  <c r="K14" i="1" l="1"/>
</calcChain>
</file>

<file path=xl/sharedStrings.xml><?xml version="1.0" encoding="utf-8"?>
<sst xmlns="http://schemas.openxmlformats.org/spreadsheetml/2006/main" count="44" uniqueCount="32">
  <si>
    <t>Ед. изм.</t>
  </si>
  <si>
    <t>Средняя цена за единицу</t>
  </si>
  <si>
    <t>Сумма</t>
  </si>
  <si>
    <t>Общее кол-во</t>
  </si>
  <si>
    <t>ОБОСНОВАНИЕ НАЧАЛЬНОЙ (МАКСИМАЛЬНОЙ) ЦЕНЫ КОНТРАКТА</t>
  </si>
  <si>
    <t xml:space="preserve">, где </t>
  </si>
  <si>
    <t>НМЦК рын - 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  - цена единицы товара, работы, услуги.</t>
  </si>
  <si>
    <t>Наименование товара</t>
  </si>
  <si>
    <t>№
п/п</t>
  </si>
  <si>
    <r>
      <t xml:space="preserve">Используемый метод определения начальной (максимальной) цены контракта - </t>
    </r>
    <r>
      <rPr>
        <b/>
        <sz val="11"/>
        <color rgb="FF7030A0"/>
        <rFont val="Cambria"/>
        <family val="1"/>
        <charset val="204"/>
      </rPr>
      <t>сопоставление рыночных цен (анализ  рынка).</t>
    </r>
    <r>
      <rPr>
        <sz val="11"/>
        <color rgb="FF7030A0"/>
        <rFont val="Cambria"/>
        <family val="1"/>
        <charset val="204"/>
      </rPr>
      <t xml:space="preserve">  </t>
    </r>
    <r>
      <rPr>
        <sz val="11"/>
        <rFont val="Cambria"/>
        <family val="1"/>
        <charset val="204"/>
      </rPr>
      <t>Расчет НМЦК сделан на основании следующих коммерческих предложений:</t>
    </r>
  </si>
  <si>
    <t xml:space="preserve">Формула для расчета НМЦК:
</t>
  </si>
  <si>
    <t>упак</t>
  </si>
  <si>
    <r>
      <t>ОКПД2</t>
    </r>
    <r>
      <rPr>
        <sz val="11"/>
        <color theme="1"/>
        <rFont val="Cambria"/>
        <family val="1"/>
        <charset val="204"/>
      </rPr>
      <t>/КТРУ</t>
    </r>
  </si>
  <si>
    <t>32.50.13.190</t>
  </si>
  <si>
    <r>
      <rPr>
        <i/>
        <sz val="12"/>
        <color rgb="FFFF0000"/>
        <rFont val="Cambria"/>
        <family val="1"/>
        <charset val="204"/>
      </rPr>
      <t>НЕ ПРИМЕНЯЕТСЯ -</t>
    </r>
    <r>
      <rPr>
        <i/>
        <sz val="12"/>
        <color rgb="FF0000FF"/>
        <rFont val="Cambria"/>
        <family val="1"/>
        <charset val="204"/>
      </rPr>
      <t xml:space="preserve"> Запрет  закупок иностранных товаров, работ (услуг), установленные в ПП РФ  от 23.12.2024г. № 1875, т.к. наименование изделий НЕ совпадает с перечнем кода ОКПД2 и наименования ТРУ, а также кода вида мед. изделия по НКМИ (при наличии) 
</t>
    </r>
    <r>
      <rPr>
        <i/>
        <sz val="12"/>
        <color rgb="FFFF0000"/>
        <rFont val="Cambria"/>
        <family val="1"/>
        <charset val="204"/>
      </rPr>
      <t xml:space="preserve">НЕ ПРИМЕНЯЮТСЯ </t>
    </r>
    <r>
      <rPr>
        <i/>
        <sz val="12"/>
        <color rgb="FF0000FF"/>
        <rFont val="Cambria"/>
        <family val="1"/>
        <charset val="204"/>
      </rPr>
      <t xml:space="preserve">- Ограничения  закупок иностранных товаров, работ (услуг), установленные в ПП РФ  от 23.12.2024г. № 1875. О т.к.  наименование товара НЕ совпадает с перечнем кода ОКПД2 и наименования ТРУ, а также кода вида мед. изделия по НКМИ (при наличии в позиции перечня). 
</t>
    </r>
  </si>
  <si>
    <t>32.50.50.190</t>
  </si>
  <si>
    <t>шт</t>
  </si>
  <si>
    <r>
      <rPr>
        <b/>
        <sz val="11"/>
        <color rgb="FF0000FF"/>
        <rFont val="Cambria"/>
        <family val="1"/>
        <charset val="204"/>
      </rPr>
      <t>МИНИМАЛЬНАЯ</t>
    </r>
    <r>
      <rPr>
        <sz val="11"/>
        <color rgb="FF0000FF"/>
        <rFont val="Cambria"/>
        <family val="1"/>
        <charset val="204"/>
      </rPr>
      <t xml:space="preserve"> </t>
    </r>
    <r>
      <rPr>
        <sz val="11"/>
        <rFont val="Cambria"/>
        <family val="1"/>
        <charset val="204"/>
      </rPr>
      <t>цена за единицу</t>
    </r>
  </si>
  <si>
    <t xml:space="preserve">CellHome-125      Штатив для замораживания криопробирок 4-5 мл, 12 мест, скорость замораживания 1 °C/мин, зеленый, CellHome-125, Kemesser, </t>
  </si>
  <si>
    <t>22.21.42.143</t>
  </si>
  <si>
    <t>22.19.60.113</t>
  </si>
  <si>
    <t xml:space="preserve">Коврик липкий антибактериальный, 30 слоёв, 450 х 900 мм, синий, 1 шт.,
</t>
  </si>
  <si>
    <t xml:space="preserve">Перчатки латексные, длина 24 см, натуральные, неопудр, Benovy, размер М, 50 пар/уп., 
</t>
  </si>
  <si>
    <t xml:space="preserve">Перчатки латексные, длина 24 см, натуральные, неопудр, Benovy, размер S, 50 пар/уп., </t>
  </si>
  <si>
    <t xml:space="preserve">Перчатки латексные, длина 24 см, натуральные, неопудр, Benovy, размер L, 50 пар/уп., </t>
  </si>
  <si>
    <t xml:space="preserve"> Перчатки нитриловые, длина 24 см, голубые, Benovy, размер L</t>
  </si>
  <si>
    <t>Перчатки нитриловые, длина 24 см, голубые, Benovy, размер М, 50 пар/уп.</t>
  </si>
  <si>
    <t>Перчатки нитриловые, длина 24 см, голубые, Benovy, размер S, 50 пар/уп.,</t>
  </si>
  <si>
    <t>Криопробирки 2,0 мл, с винтовой крышкой, плоскодонные, стерил, 20шт/уп, Biofil</t>
  </si>
  <si>
    <t>Предложение Поставщика 1 КП № 038698/110 от 02.06.2026</t>
  </si>
  <si>
    <t>Предложение Поставщика 2 КП № Био30881 от 02.06.2026</t>
  </si>
  <si>
    <t>Предложение Поставщика 3 КП № РИК14356  от 02.06.2026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</si>
</sst>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</font>
    <font>
      <sz val="12"/>
      <color rgb="FF000000"/>
      <name val="Cambria"/>
      <family val="1"/>
      <charset val="204"/>
    </font>
    <font>
      <sz val="12"/>
      <color theme="1"/>
      <name val="Cambria"/>
      <family val="1"/>
      <charset val="204"/>
    </font>
    <font>
      <sz val="10"/>
      <color theme="1"/>
      <name val="Cambria"/>
      <family val="1"/>
      <charset val="204"/>
    </font>
    <font>
      <b/>
      <sz val="12"/>
      <color rgb="FF000000"/>
      <name val="Cambria"/>
      <family val="1"/>
      <charset val="204"/>
    </font>
    <font>
      <b/>
      <sz val="12"/>
      <color theme="1"/>
      <name val="Cambria"/>
      <family val="1"/>
      <charset val="204"/>
    </font>
    <font>
      <sz val="11"/>
      <name val="Cambria"/>
      <family val="1"/>
      <charset val="204"/>
    </font>
    <font>
      <sz val="11"/>
      <color rgb="FF7030A0"/>
      <name val="Cambria"/>
      <family val="1"/>
      <charset val="204"/>
    </font>
    <font>
      <b/>
      <sz val="11"/>
      <color rgb="FF7030A0"/>
      <name val="Cambria"/>
      <family val="1"/>
      <charset val="204"/>
    </font>
    <font>
      <sz val="10.5"/>
      <color rgb="FF334059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Cambria"/>
      <family val="1"/>
      <charset val="204"/>
    </font>
    <font>
      <sz val="11"/>
      <color theme="1"/>
      <name val="Times New Roman"/>
      <family val="1"/>
      <charset val="204"/>
    </font>
    <font>
      <i/>
      <sz val="12"/>
      <color rgb="FF0000FF"/>
      <name val="Cambria"/>
      <family val="1"/>
      <charset val="204"/>
    </font>
    <font>
      <i/>
      <sz val="12"/>
      <color rgb="FFFF0000"/>
      <name val="Cambria"/>
      <family val="1"/>
      <charset val="204"/>
    </font>
    <font>
      <sz val="11"/>
      <color rgb="FF0000FF"/>
      <name val="Cambria"/>
      <family val="1"/>
      <charset val="204"/>
    </font>
    <font>
      <b/>
      <sz val="11"/>
      <color rgb="FF0000FF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1" fontId="5" fillId="2" borderId="5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15</xdr:row>
      <xdr:rowOff>333375</xdr:rowOff>
    </xdr:from>
    <xdr:to>
      <xdr:col>1</xdr:col>
      <xdr:colOff>1543050</xdr:colOff>
      <xdr:row>15</xdr:row>
      <xdr:rowOff>914400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867275"/>
          <a:ext cx="1495425" cy="581025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view="pageBreakPreview" zoomScale="85" zoomScaleNormal="85" zoomScaleSheetLayoutView="85" workbookViewId="0">
      <selection activeCell="H12" sqref="H12"/>
    </sheetView>
  </sheetViews>
  <sheetFormatPr defaultRowHeight="14.25" x14ac:dyDescent="0.2"/>
  <cols>
    <col min="1" max="1" width="5" style="1" customWidth="1"/>
    <col min="2" max="2" width="33.28515625" style="1" customWidth="1"/>
    <col min="3" max="3" width="16" style="16" customWidth="1"/>
    <col min="4" max="4" width="9.140625" style="1" customWidth="1"/>
    <col min="5" max="5" width="10.28515625" style="7" customWidth="1"/>
    <col min="6" max="8" width="15.140625" style="1" customWidth="1"/>
    <col min="9" max="9" width="14.140625" style="1" customWidth="1"/>
    <col min="10" max="10" width="17.140625" style="1" customWidth="1"/>
    <col min="11" max="11" width="15.7109375" style="1" customWidth="1"/>
    <col min="12" max="16384" width="9.140625" style="1"/>
  </cols>
  <sheetData>
    <row r="1" spans="1:14" ht="15.75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4" ht="15.75" x14ac:dyDescent="0.2">
      <c r="A2" s="38" t="s">
        <v>4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4" ht="42" customHeight="1" x14ac:dyDescent="0.2">
      <c r="A3" s="39" t="s">
        <v>9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4" s="3" customFormat="1" ht="73.5" customHeight="1" x14ac:dyDescent="0.25">
      <c r="A4" s="2" t="s">
        <v>8</v>
      </c>
      <c r="B4" s="14" t="s">
        <v>7</v>
      </c>
      <c r="C4" s="14" t="s">
        <v>12</v>
      </c>
      <c r="D4" s="9" t="s">
        <v>0</v>
      </c>
      <c r="E4" s="32" t="s">
        <v>3</v>
      </c>
      <c r="F4" s="9" t="s">
        <v>29</v>
      </c>
      <c r="G4" s="19" t="s">
        <v>30</v>
      </c>
      <c r="H4" s="17" t="s">
        <v>31</v>
      </c>
      <c r="I4" s="2" t="s">
        <v>1</v>
      </c>
      <c r="J4" s="35" t="s">
        <v>17</v>
      </c>
      <c r="K4" s="2" t="s">
        <v>2</v>
      </c>
    </row>
    <row r="5" spans="1:14" ht="79.5" customHeight="1" x14ac:dyDescent="0.2">
      <c r="A5" s="30">
        <v>1</v>
      </c>
      <c r="B5" s="26" t="s">
        <v>18</v>
      </c>
      <c r="C5" s="23" t="s">
        <v>15</v>
      </c>
      <c r="D5" s="28" t="s">
        <v>16</v>
      </c>
      <c r="E5" s="33">
        <v>1</v>
      </c>
      <c r="F5" s="25">
        <v>25920.880000000001</v>
      </c>
      <c r="G5" s="25">
        <v>26698.51</v>
      </c>
      <c r="H5" s="24">
        <v>27216.92</v>
      </c>
      <c r="I5" s="34">
        <f t="shared" ref="I5:I9" si="0">ROUND(AVERAGE(F5:H5),1)</f>
        <v>26612.1</v>
      </c>
      <c r="J5" s="36">
        <f t="shared" ref="J5:J13" si="1">F5</f>
        <v>25920.880000000001</v>
      </c>
      <c r="K5" s="4">
        <f t="shared" ref="K5:K13" si="2">J5*E5</f>
        <v>25920.880000000001</v>
      </c>
    </row>
    <row r="6" spans="1:14" ht="37.5" customHeight="1" x14ac:dyDescent="0.2">
      <c r="A6" s="30">
        <f t="shared" ref="A6:A13" si="3">A5+1</f>
        <v>2</v>
      </c>
      <c r="B6" s="26" t="s">
        <v>21</v>
      </c>
      <c r="C6" s="23" t="s">
        <v>19</v>
      </c>
      <c r="D6" s="28" t="s">
        <v>16</v>
      </c>
      <c r="E6" s="33">
        <v>3</v>
      </c>
      <c r="F6" s="25">
        <v>561</v>
      </c>
      <c r="G6" s="25">
        <v>577.83000000000004</v>
      </c>
      <c r="H6" s="24">
        <v>589.04999999999995</v>
      </c>
      <c r="I6" s="34">
        <f t="shared" si="0"/>
        <v>576</v>
      </c>
      <c r="J6" s="36">
        <f t="shared" si="1"/>
        <v>561</v>
      </c>
      <c r="K6" s="4">
        <f t="shared" si="2"/>
        <v>1683</v>
      </c>
    </row>
    <row r="7" spans="1:14" ht="48.75" customHeight="1" x14ac:dyDescent="0.2">
      <c r="A7" s="30">
        <f t="shared" si="3"/>
        <v>3</v>
      </c>
      <c r="B7" s="26" t="s">
        <v>22</v>
      </c>
      <c r="C7" s="23" t="s">
        <v>20</v>
      </c>
      <c r="D7" s="28" t="s">
        <v>11</v>
      </c>
      <c r="E7" s="33">
        <v>2</v>
      </c>
      <c r="F7" s="25">
        <v>536</v>
      </c>
      <c r="G7" s="25">
        <v>552.05999999999995</v>
      </c>
      <c r="H7" s="24">
        <v>562.79999999999995</v>
      </c>
      <c r="I7" s="34">
        <f t="shared" si="0"/>
        <v>550.29999999999995</v>
      </c>
      <c r="J7" s="36">
        <f t="shared" si="1"/>
        <v>536</v>
      </c>
      <c r="K7" s="4">
        <f t="shared" si="2"/>
        <v>1072</v>
      </c>
    </row>
    <row r="8" spans="1:14" ht="47.25" customHeight="1" x14ac:dyDescent="0.2">
      <c r="A8" s="30">
        <f t="shared" si="3"/>
        <v>4</v>
      </c>
      <c r="B8" s="26" t="s">
        <v>23</v>
      </c>
      <c r="C8" s="23" t="s">
        <v>20</v>
      </c>
      <c r="D8" s="28" t="s">
        <v>11</v>
      </c>
      <c r="E8" s="33">
        <v>2</v>
      </c>
      <c r="F8" s="25">
        <v>668</v>
      </c>
      <c r="G8" s="25">
        <v>688.04</v>
      </c>
      <c r="H8" s="24">
        <v>701.4</v>
      </c>
      <c r="I8" s="34">
        <f t="shared" si="0"/>
        <v>685.8</v>
      </c>
      <c r="J8" s="36">
        <f t="shared" si="1"/>
        <v>668</v>
      </c>
      <c r="K8" s="4">
        <f t="shared" si="2"/>
        <v>1336</v>
      </c>
    </row>
    <row r="9" spans="1:14" ht="45.75" customHeight="1" x14ac:dyDescent="0.2">
      <c r="A9" s="30">
        <f t="shared" si="3"/>
        <v>5</v>
      </c>
      <c r="B9" s="26" t="s">
        <v>24</v>
      </c>
      <c r="C9" s="23" t="s">
        <v>20</v>
      </c>
      <c r="D9" s="28" t="s">
        <v>11</v>
      </c>
      <c r="E9" s="33">
        <v>2</v>
      </c>
      <c r="F9" s="25">
        <v>536</v>
      </c>
      <c r="G9" s="25">
        <v>552.08000000000004</v>
      </c>
      <c r="H9" s="24">
        <v>562.79999999999995</v>
      </c>
      <c r="I9" s="34">
        <f t="shared" si="0"/>
        <v>550.29999999999995</v>
      </c>
      <c r="J9" s="36">
        <f t="shared" si="1"/>
        <v>536</v>
      </c>
      <c r="K9" s="4">
        <f t="shared" si="2"/>
        <v>1072</v>
      </c>
    </row>
    <row r="10" spans="1:14" ht="30" customHeight="1" x14ac:dyDescent="0.2">
      <c r="A10" s="30">
        <v>6</v>
      </c>
      <c r="B10" s="26" t="s">
        <v>25</v>
      </c>
      <c r="C10" s="23" t="s">
        <v>20</v>
      </c>
      <c r="D10" s="28" t="s">
        <v>11</v>
      </c>
      <c r="E10" s="33">
        <v>3</v>
      </c>
      <c r="F10" s="25">
        <v>350</v>
      </c>
      <c r="G10" s="25">
        <v>360.5</v>
      </c>
      <c r="H10" s="24">
        <v>367.5</v>
      </c>
      <c r="I10" s="34">
        <f t="shared" ref="I10" si="4">ROUND(AVERAGE(F10:H10),1)</f>
        <v>359.3</v>
      </c>
      <c r="J10" s="36">
        <f t="shared" ref="J10" si="5">F10</f>
        <v>350</v>
      </c>
      <c r="K10" s="4">
        <f t="shared" ref="K10" si="6">J10*E10</f>
        <v>1050</v>
      </c>
    </row>
    <row r="11" spans="1:14" ht="34.5" customHeight="1" x14ac:dyDescent="0.2">
      <c r="A11" s="30">
        <v>7</v>
      </c>
      <c r="B11" s="26" t="s">
        <v>26</v>
      </c>
      <c r="C11" s="23" t="s">
        <v>20</v>
      </c>
      <c r="D11" s="28" t="s">
        <v>11</v>
      </c>
      <c r="E11" s="33">
        <v>3</v>
      </c>
      <c r="F11" s="25">
        <v>400</v>
      </c>
      <c r="G11" s="25">
        <v>412</v>
      </c>
      <c r="H11" s="24">
        <v>420</v>
      </c>
      <c r="I11" s="34">
        <f t="shared" ref="I11" si="7">ROUND(AVERAGE(F11:H11),1)</f>
        <v>410.7</v>
      </c>
      <c r="J11" s="36">
        <f t="shared" ref="J11" si="8">F11</f>
        <v>400</v>
      </c>
      <c r="K11" s="4">
        <f t="shared" ref="K11" si="9">J11*E11</f>
        <v>1200</v>
      </c>
    </row>
    <row r="12" spans="1:14" ht="44.25" customHeight="1" x14ac:dyDescent="0.2">
      <c r="A12" s="30">
        <v>8</v>
      </c>
      <c r="B12" s="26" t="s">
        <v>27</v>
      </c>
      <c r="C12" s="23" t="s">
        <v>20</v>
      </c>
      <c r="D12" s="28" t="s">
        <v>11</v>
      </c>
      <c r="E12" s="33">
        <v>1</v>
      </c>
      <c r="F12" s="25">
        <v>344</v>
      </c>
      <c r="G12" s="25">
        <v>354.32</v>
      </c>
      <c r="H12" s="24">
        <v>361.2</v>
      </c>
      <c r="I12" s="34">
        <f t="shared" ref="I12:I13" si="10">ROUND(AVERAGE(F12:H12),1)</f>
        <v>353.2</v>
      </c>
      <c r="J12" s="36">
        <f t="shared" si="1"/>
        <v>344</v>
      </c>
      <c r="K12" s="4">
        <f t="shared" si="2"/>
        <v>344</v>
      </c>
    </row>
    <row r="13" spans="1:14" ht="45" customHeight="1" x14ac:dyDescent="0.2">
      <c r="A13" s="30">
        <f t="shared" si="3"/>
        <v>9</v>
      </c>
      <c r="B13" s="26" t="s">
        <v>28</v>
      </c>
      <c r="C13" s="23" t="s">
        <v>13</v>
      </c>
      <c r="D13" s="28" t="s">
        <v>11</v>
      </c>
      <c r="E13" s="33">
        <v>1</v>
      </c>
      <c r="F13" s="25">
        <v>2630.69</v>
      </c>
      <c r="G13" s="25">
        <v>2709.61</v>
      </c>
      <c r="H13" s="24">
        <v>2762.22</v>
      </c>
      <c r="I13" s="34">
        <f t="shared" si="10"/>
        <v>2700.8</v>
      </c>
      <c r="J13" s="36">
        <f t="shared" si="1"/>
        <v>2630.69</v>
      </c>
      <c r="K13" s="4">
        <f t="shared" si="2"/>
        <v>2630.69</v>
      </c>
    </row>
    <row r="14" spans="1:14" ht="36.75" customHeight="1" x14ac:dyDescent="0.2">
      <c r="A14" s="5"/>
      <c r="B14" s="10"/>
      <c r="C14" s="20"/>
      <c r="D14" s="21"/>
      <c r="E14" s="22"/>
      <c r="F14" s="21"/>
      <c r="G14" s="21"/>
      <c r="H14" s="6"/>
      <c r="I14" s="6"/>
      <c r="J14" s="6"/>
      <c r="K14" s="11">
        <f>SUM(K5:K13)</f>
        <v>36308.570000000007</v>
      </c>
    </row>
    <row r="15" spans="1:14" ht="81.75" customHeight="1" x14ac:dyDescent="0.2">
      <c r="A15" s="27"/>
      <c r="B15" s="41" t="s">
        <v>14</v>
      </c>
      <c r="C15" s="41"/>
      <c r="D15" s="41"/>
      <c r="E15" s="41"/>
      <c r="F15" s="41"/>
      <c r="G15" s="41"/>
      <c r="H15" s="41"/>
      <c r="I15" s="41"/>
      <c r="J15" s="41"/>
      <c r="K15" s="41"/>
    </row>
    <row r="16" spans="1:14" ht="90" customHeight="1" x14ac:dyDescent="0.25">
      <c r="A16" s="12"/>
      <c r="B16" s="13" t="s">
        <v>10</v>
      </c>
      <c r="C16" s="13"/>
      <c r="D16" s="15" t="s">
        <v>5</v>
      </c>
      <c r="E16" s="40" t="s">
        <v>6</v>
      </c>
      <c r="F16" s="40"/>
      <c r="G16" s="40"/>
      <c r="H16" s="40"/>
      <c r="N16" s="18"/>
    </row>
    <row r="17" spans="3:11" x14ac:dyDescent="0.2">
      <c r="C17" s="31"/>
      <c r="K17" s="29"/>
    </row>
    <row r="18" spans="3:11" x14ac:dyDescent="0.2">
      <c r="C18" s="31"/>
      <c r="K18" s="8"/>
    </row>
  </sheetData>
  <autoFilter ref="A4:K16"/>
  <mergeCells count="5">
    <mergeCell ref="A1:K1"/>
    <mergeCell ref="A2:K2"/>
    <mergeCell ref="A3:K3"/>
    <mergeCell ref="E16:H16"/>
    <mergeCell ref="B15:K15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Ася Михайловна Михайлова</dc:creator>
  <cp:lastModifiedBy>Ольга</cp:lastModifiedBy>
  <cp:lastPrinted>2026-06-04T09:50:09Z</cp:lastPrinted>
  <dcterms:created xsi:type="dcterms:W3CDTF">2019-03-18T13:05:18Z</dcterms:created>
  <dcterms:modified xsi:type="dcterms:W3CDTF">2026-06-04T09:50:13Z</dcterms:modified>
</cp:coreProperties>
</file>