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fqpf7m6tqlu\общак\2026\ЕАТ.РФ\Расходные материалы для оснащения мед кабинетов\"/>
    </mc:Choice>
  </mc:AlternateContent>
  <xr:revisionPtr revIDLastSave="0" documentId="13_ncr:1_{24C75589-B47B-452E-BCBC-6A4359745E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 ПОСТАВЩИКА!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6" l="1"/>
  <c r="F7" i="6" l="1"/>
  <c r="O8" i="6"/>
  <c r="P8" i="6" s="1"/>
  <c r="K8" i="6"/>
  <c r="M8" i="6" s="1"/>
  <c r="N8" i="6" s="1"/>
  <c r="J8" i="6"/>
  <c r="H8" i="6"/>
  <c r="F8" i="6"/>
  <c r="O6" i="6" l="1"/>
  <c r="P6" i="6" s="1"/>
  <c r="K6" i="6"/>
  <c r="M6" i="6" s="1"/>
  <c r="N6" i="6" s="1"/>
  <c r="J6" i="6"/>
  <c r="H6" i="6"/>
  <c r="F6" i="6"/>
  <c r="F5" i="6" l="1"/>
  <c r="O7" i="6"/>
  <c r="P7" i="6" s="1"/>
  <c r="K7" i="6"/>
  <c r="M7" i="6" s="1"/>
  <c r="N7" i="6" s="1"/>
  <c r="J7" i="6"/>
  <c r="H7" i="6"/>
  <c r="O5" i="6"/>
  <c r="P5" i="6" s="1"/>
  <c r="K5" i="6"/>
  <c r="M5" i="6" s="1"/>
  <c r="N5" i="6" s="1"/>
  <c r="J5" i="6"/>
  <c r="J9" i="6" s="1"/>
  <c r="H5" i="6"/>
  <c r="H9" i="6" l="1"/>
  <c r="P9" i="6"/>
  <c r="F9" i="6"/>
</calcChain>
</file>

<file path=xl/sharedStrings.xml><?xml version="1.0" encoding="utf-8"?>
<sst xmlns="http://schemas.openxmlformats.org/spreadsheetml/2006/main" count="29" uniqueCount="26">
  <si>
    <t>Цена за единицу товара, руб.</t>
  </si>
  <si>
    <t>Кол-во</t>
  </si>
  <si>
    <t xml:space="preserve">σ
</t>
  </si>
  <si>
    <t>Ед. изм.</t>
  </si>
  <si>
    <t xml:space="preserve">Коэф-т вариации, %
</t>
  </si>
  <si>
    <t>Наименование товара</t>
  </si>
  <si>
    <t>Исполнитель №1</t>
  </si>
  <si>
    <t>Исполнитель №2</t>
  </si>
  <si>
    <t>Исполнитель №3</t>
  </si>
  <si>
    <t>Кол-во Исполнителей</t>
  </si>
  <si>
    <t>Средняя цена ед., руб</t>
  </si>
  <si>
    <t>№ п/п</t>
  </si>
  <si>
    <t>НМЦД по МИН. руб.</t>
  </si>
  <si>
    <t>Сумма
Исполнитель №1</t>
  </si>
  <si>
    <t>Сумма
Исполнитель №2</t>
  </si>
  <si>
    <t>Сумма
Исполнитель №3</t>
  </si>
  <si>
    <t>ИТОГО:</t>
  </si>
  <si>
    <t>Цена за единицу, руб.</t>
  </si>
  <si>
    <t>Сумма, руб.</t>
  </si>
  <si>
    <t>шт</t>
  </si>
  <si>
    <t>Формирование НМЦД на закупку расходных материалов для оснащения медицинских кабинетов</t>
  </si>
  <si>
    <t xml:space="preserve">Дозатор локтевой
22.29.23.130 
Назначение: обработка рук, для средств индивидуальной защиты.
Тип: наливной
Тип монтажа: настенный
Тип управления: механический
Питание: нет
Локтевой: да
Антивандальный: да
Пенообразователь: нет
Объем, л:  1 
Материал корпуса: ABS-пластик
Поверхность: глянцевая
Цвет корпуса: белый
Материал рычага: нержавеющая сталь
Объем порции, мл: не менее 1, не более 7
Высота, мм: не менее 300, не более 400
Ширина, мм: не менее 100, не более 150
Глубина, мм: не менее 220, не более 270
</t>
  </si>
  <si>
    <t>Жгут кровоостанавливающий венозный многоразовый
21.20.24.162
Назначение: выполнение некоторых медицинских манипуляций, связанных с пункцией периферических вен (внутривенное введение препаратов, забор крови на исследование и т.д.), невозможно без временного ограничения кровотока в них.
Тип: жгут медицинский.
Диаметр свободной петли, мм: не менее 135, не более 140, растянутой – не менее 250, не более 270.
Длина, мм: не менее 400, не более 500
Общая ширина, мм: не менее 25, не более 30
Степень сдавливания регулируется от легкого касания до усилия 8 кгс.
Комплектация: мягкая упругая эластичная лента с наконечником и защелкой, а также пластмассовый корпус, замыкающий ленту в петлю.
Упаковка: индивидуальная полиэтиленовая.</t>
  </si>
  <si>
    <t>"21" августа 2026 г.</t>
  </si>
  <si>
    <t>Клеенка медицинская подкладная резинотканевая
22.19.50.000
Назначение: для санитарно-гигиенических целей в качестве подкладного непроницаемого материала.
Описание: тип А, имеет одностороннее резиновое покрытие; эластичная, водонепроницаемая, устойчива к многократной дезинфекции раствором хлорамина и стерилизации паром.
Свойства клеенки: эластичная, не липкая, водонепроницаемая, стойкая к автоклавированию, к многократной дезинфекции 1%-ного раствора хлорамина, к многократной стерилизации паром с предварительной предстерилизационной очисткой. Выдерживает климатические воздействия при транспортировке - диапазон температур от -50 С° до +50 С°.
Поверхность клеенки: ровная без складок, оголений, шероховатостей, механических повреждений.
Длина в рулоне, м: не менее 45
Ширина, см: не менее 80, не более 87
Сертификат соответствия и регистрационное удостоверение МЗ РФ: наличие
Упаковка: в рулоны, индивидуальная полиэтиленовая</t>
  </si>
  <si>
    <t>Клеенка компрессная ПВХ
22.21.30.120
Назначение: для одноразового применения в лечебно-профилактических организациях для установки компрессов и прочих целей наружного использования, включая применение в виде подложки.
Описание: легкая и прочная полиэфирная ткань-основа на лицевую сторону, которой наносится влагонепроницаемый слой ПВХ покрытия.
Плотность поверхности, г/м²: не менее 320±50 
Длина, м: не менее 100
Ширина, см: не менее 140, не более 160
Прочность при растяжении: не менее 12.8 МПА (130 кгс/см²).
Относительное удлинение при разрыве: не менее 100 %.
Гигроскопичность: не более 0,35 %.
Упаковка: в рулоны, индивидуальная полиэтиленовая.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</si>
</sst>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_-* #,##0\ _₽_-;\-* #,##0\ _₽_-;_-* &quot;-&quot;??\ _₽_-;_-@_-"/>
    <numFmt numFmtId="167" formatCode="#,##0.00_р_.;[Red]#,##0.00_р_."/>
    <numFmt numFmtId="168" formatCode="#,##0_р_.;[Red]#,##0_р_.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4" fontId="7" fillId="0" borderId="6" xfId="0" applyNumberFormat="1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7" fillId="0" borderId="3" xfId="1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topLeftCell="A13" zoomScale="120" zoomScaleNormal="120" zoomScaleSheetLayoutView="140" workbookViewId="0">
      <selection activeCell="A10" sqref="A10:XFD11"/>
    </sheetView>
  </sheetViews>
  <sheetFormatPr defaultColWidth="8.85546875" defaultRowHeight="12" x14ac:dyDescent="0.2"/>
  <cols>
    <col min="1" max="1" width="4.85546875" style="2" customWidth="1"/>
    <col min="2" max="2" width="55.7109375" style="2" customWidth="1"/>
    <col min="3" max="3" width="7.85546875" style="3" customWidth="1"/>
    <col min="4" max="4" width="7.7109375" style="3" customWidth="1"/>
    <col min="5" max="8" width="11.7109375" style="3" customWidth="1"/>
    <col min="9" max="10" width="11.7109375" style="2" customWidth="1"/>
    <col min="11" max="11" width="11.5703125" style="2" customWidth="1"/>
    <col min="12" max="12" width="8.42578125" style="2" customWidth="1"/>
    <col min="13" max="13" width="7.85546875" style="2" customWidth="1"/>
    <col min="14" max="14" width="11" style="3" customWidth="1"/>
    <col min="15" max="15" width="10.140625" style="2" customWidth="1"/>
    <col min="16" max="16" width="11.28515625" style="2" customWidth="1"/>
    <col min="17" max="16384" width="8.85546875" style="2"/>
  </cols>
  <sheetData>
    <row r="1" spans="1:16" ht="15.75" x14ac:dyDescent="0.25">
      <c r="A1" s="1"/>
      <c r="C1" s="2"/>
      <c r="D1" s="2"/>
      <c r="I1" s="3"/>
      <c r="J1" s="3"/>
      <c r="L1" s="5" t="s">
        <v>23</v>
      </c>
      <c r="M1" s="5"/>
      <c r="N1" s="5"/>
      <c r="O1" s="6"/>
      <c r="P1" s="7"/>
    </row>
    <row r="2" spans="1:16" ht="15.75" x14ac:dyDescent="0.2">
      <c r="A2" s="1"/>
      <c r="B2" s="22" t="s">
        <v>20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3.9" customHeight="1" x14ac:dyDescent="0.2">
      <c r="A3" s="34" t="s">
        <v>11</v>
      </c>
      <c r="B3" s="35" t="s">
        <v>5</v>
      </c>
      <c r="C3" s="23" t="s">
        <v>3</v>
      </c>
      <c r="D3" s="25" t="s">
        <v>1</v>
      </c>
      <c r="E3" s="29" t="s">
        <v>0</v>
      </c>
      <c r="F3" s="30"/>
      <c r="G3" s="30"/>
      <c r="H3" s="30"/>
      <c r="I3" s="30"/>
      <c r="J3" s="31"/>
      <c r="K3" s="32" t="s">
        <v>10</v>
      </c>
      <c r="L3" s="32" t="s">
        <v>9</v>
      </c>
      <c r="M3" s="32" t="s">
        <v>2</v>
      </c>
      <c r="N3" s="32" t="s">
        <v>4</v>
      </c>
      <c r="O3" s="32" t="s">
        <v>12</v>
      </c>
      <c r="P3" s="34"/>
    </row>
    <row r="4" spans="1:16" ht="45" x14ac:dyDescent="0.2">
      <c r="A4" s="34"/>
      <c r="B4" s="36"/>
      <c r="C4" s="24"/>
      <c r="D4" s="26"/>
      <c r="E4" s="8" t="s">
        <v>6</v>
      </c>
      <c r="F4" s="9" t="s">
        <v>13</v>
      </c>
      <c r="G4" s="8" t="s">
        <v>7</v>
      </c>
      <c r="H4" s="9" t="s">
        <v>14</v>
      </c>
      <c r="I4" s="8" t="s">
        <v>8</v>
      </c>
      <c r="J4" s="9" t="s">
        <v>15</v>
      </c>
      <c r="K4" s="33"/>
      <c r="L4" s="33"/>
      <c r="M4" s="33"/>
      <c r="N4" s="33"/>
      <c r="O4" s="10" t="s">
        <v>17</v>
      </c>
      <c r="P4" s="11" t="s">
        <v>18</v>
      </c>
    </row>
    <row r="5" spans="1:16" ht="257.25" customHeight="1" x14ac:dyDescent="0.2">
      <c r="A5" s="12">
        <v>1</v>
      </c>
      <c r="B5" s="21" t="s">
        <v>21</v>
      </c>
      <c r="C5" s="13" t="s">
        <v>19</v>
      </c>
      <c r="D5" s="14">
        <v>5</v>
      </c>
      <c r="E5" s="15">
        <v>1320</v>
      </c>
      <c r="F5" s="15">
        <f t="shared" ref="F5:F7" si="0">E5*D5</f>
        <v>6600</v>
      </c>
      <c r="G5" s="15">
        <v>1350</v>
      </c>
      <c r="H5" s="15">
        <f t="shared" ref="H5:H7" si="1">G5*D5</f>
        <v>6750</v>
      </c>
      <c r="I5" s="15">
        <v>1390</v>
      </c>
      <c r="J5" s="15">
        <f t="shared" ref="J5:J7" si="2">I5*D5</f>
        <v>6950</v>
      </c>
      <c r="K5" s="16">
        <f t="shared" ref="K5:K7" si="3">(E5+G5+I5)/3</f>
        <v>1353.3333333333333</v>
      </c>
      <c r="L5" s="17">
        <v>3</v>
      </c>
      <c r="M5" s="15">
        <f t="shared" ref="M5:M7" si="4">SQRT((POWER(E5-K5,2)+POWER(G5-K5,2)+POWER(I5-K5,2))/(L5-1))</f>
        <v>35.118845842842468</v>
      </c>
      <c r="N5" s="15">
        <f>100*(M5/K5)</f>
        <v>2.59498860907703</v>
      </c>
      <c r="O5" s="15">
        <f>E5</f>
        <v>1320</v>
      </c>
      <c r="P5" s="15">
        <f>O5*D5</f>
        <v>6600</v>
      </c>
    </row>
    <row r="6" spans="1:16" s="4" customFormat="1" ht="233.25" customHeight="1" x14ac:dyDescent="0.25">
      <c r="A6" s="12">
        <v>2</v>
      </c>
      <c r="B6" s="21" t="s">
        <v>22</v>
      </c>
      <c r="C6" s="13" t="s">
        <v>19</v>
      </c>
      <c r="D6" s="14">
        <v>6</v>
      </c>
      <c r="E6" s="15">
        <v>1155</v>
      </c>
      <c r="F6" s="15">
        <f t="shared" ref="F6" si="5">E6*D6</f>
        <v>6930</v>
      </c>
      <c r="G6" s="15">
        <v>1170</v>
      </c>
      <c r="H6" s="15">
        <f t="shared" ref="H6" si="6">G6*D6</f>
        <v>7020</v>
      </c>
      <c r="I6" s="15">
        <v>1200</v>
      </c>
      <c r="J6" s="15">
        <f t="shared" ref="J6" si="7">I6*D6</f>
        <v>7200</v>
      </c>
      <c r="K6" s="16">
        <f t="shared" ref="K6" si="8">(E6+G6+I6)/3</f>
        <v>1175</v>
      </c>
      <c r="L6" s="17">
        <v>3</v>
      </c>
      <c r="M6" s="15">
        <f t="shared" ref="M6" si="9">SQRT((POWER(E6-K6,2)+POWER(G6-K6,2)+POWER(I6-K6,2))/(L6-1))</f>
        <v>22.912878474779198</v>
      </c>
      <c r="N6" s="15">
        <f t="shared" ref="N6" si="10">100*(M6/K6)</f>
        <v>1.9500322106195063</v>
      </c>
      <c r="O6" s="15">
        <f t="shared" ref="O6" si="11">E6</f>
        <v>1155</v>
      </c>
      <c r="P6" s="15">
        <f t="shared" ref="P6" si="12">O6*D6</f>
        <v>6930</v>
      </c>
    </row>
    <row r="7" spans="1:16" s="4" customFormat="1" ht="276" customHeight="1" x14ac:dyDescent="0.25">
      <c r="A7" s="12">
        <v>3</v>
      </c>
      <c r="B7" s="21" t="s">
        <v>24</v>
      </c>
      <c r="C7" s="13" t="s">
        <v>19</v>
      </c>
      <c r="D7" s="14">
        <v>4</v>
      </c>
      <c r="E7" s="15">
        <v>12420</v>
      </c>
      <c r="F7" s="15">
        <f t="shared" si="0"/>
        <v>49680</v>
      </c>
      <c r="G7" s="15">
        <v>12465</v>
      </c>
      <c r="H7" s="15">
        <f t="shared" si="1"/>
        <v>49860</v>
      </c>
      <c r="I7" s="15">
        <v>12520</v>
      </c>
      <c r="J7" s="15">
        <f t="shared" si="2"/>
        <v>50080</v>
      </c>
      <c r="K7" s="16">
        <f t="shared" si="3"/>
        <v>12468.333333333334</v>
      </c>
      <c r="L7" s="17">
        <v>3</v>
      </c>
      <c r="M7" s="15">
        <f t="shared" si="4"/>
        <v>50.083264004389058</v>
      </c>
      <c r="N7" s="15">
        <f t="shared" ref="N7" si="13">100*(M7/K7)</f>
        <v>0.40168371076906068</v>
      </c>
      <c r="O7" s="15">
        <f t="shared" ref="O7" si="14">E7</f>
        <v>12420</v>
      </c>
      <c r="P7" s="15">
        <f t="shared" ref="P7" si="15">O7*D7</f>
        <v>49680</v>
      </c>
    </row>
    <row r="8" spans="1:16" ht="221.25" customHeight="1" x14ac:dyDescent="0.2">
      <c r="A8" s="12">
        <v>4</v>
      </c>
      <c r="B8" s="21" t="s">
        <v>25</v>
      </c>
      <c r="C8" s="13" t="s">
        <v>19</v>
      </c>
      <c r="D8" s="14">
        <v>1</v>
      </c>
      <c r="E8" s="15">
        <v>11200</v>
      </c>
      <c r="F8" s="15">
        <f t="shared" ref="F8" si="16">E8*D8</f>
        <v>11200</v>
      </c>
      <c r="G8" s="15">
        <v>11230</v>
      </c>
      <c r="H8" s="15">
        <f t="shared" ref="H8" si="17">G8*D8</f>
        <v>11230</v>
      </c>
      <c r="I8" s="15">
        <v>11470</v>
      </c>
      <c r="J8" s="15">
        <f t="shared" ref="J8" si="18">I8*D8</f>
        <v>11470</v>
      </c>
      <c r="K8" s="16">
        <f t="shared" ref="K8" si="19">(E8+G8+I8)/3</f>
        <v>11300</v>
      </c>
      <c r="L8" s="17">
        <v>3</v>
      </c>
      <c r="M8" s="15">
        <f t="shared" ref="M8" si="20">SQRT((POWER(E8-K8,2)+POWER(G8-K8,2)+POWER(I8-K8,2))/(L8-1))</f>
        <v>147.98648586948741</v>
      </c>
      <c r="N8" s="15">
        <f>100*(M8/K8)</f>
        <v>1.3096149191990036</v>
      </c>
      <c r="O8" s="15">
        <f>E8</f>
        <v>11200</v>
      </c>
      <c r="P8" s="15">
        <f>O8*D8</f>
        <v>11200</v>
      </c>
    </row>
    <row r="9" spans="1:16" ht="12" customHeight="1" x14ac:dyDescent="0.2">
      <c r="A9" s="27" t="s">
        <v>16</v>
      </c>
      <c r="B9" s="28"/>
      <c r="C9" s="17"/>
      <c r="D9" s="18">
        <f>SUM(D5:D8)</f>
        <v>16</v>
      </c>
      <c r="E9" s="15"/>
      <c r="F9" s="11">
        <f>SUM(F5:F8)</f>
        <v>74410</v>
      </c>
      <c r="G9" s="19"/>
      <c r="H9" s="20">
        <f>SUM(H5:H8)</f>
        <v>74860</v>
      </c>
      <c r="I9" s="15"/>
      <c r="J9" s="11">
        <f>SUM(J5:J8)</f>
        <v>75700</v>
      </c>
      <c r="K9" s="16"/>
      <c r="L9" s="17"/>
      <c r="M9" s="15"/>
      <c r="N9" s="15"/>
      <c r="O9" s="15"/>
      <c r="P9" s="11">
        <f>SUM(P5:P8)</f>
        <v>74410</v>
      </c>
    </row>
  </sheetData>
  <sheetProtection formatColumns="0" formatRows="0" insertColumns="0" insertRows="0" insertHyperlinks="0"/>
  <protectedRanges>
    <protectedRange sqref="A10:M945" name="Диапазон1"/>
  </protectedRanges>
  <mergeCells count="12">
    <mergeCell ref="B2:P2"/>
    <mergeCell ref="C3:C4"/>
    <mergeCell ref="D3:D4"/>
    <mergeCell ref="A9:B9"/>
    <mergeCell ref="E3:J3"/>
    <mergeCell ref="M3:M4"/>
    <mergeCell ref="N3:N4"/>
    <mergeCell ref="O3:P3"/>
    <mergeCell ref="K3:K4"/>
    <mergeCell ref="L3:L4"/>
    <mergeCell ref="A3:A4"/>
    <mergeCell ref="B3:B4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ПОСТАВЩИКА!</vt:lpstr>
    </vt:vector>
  </TitlesOfParts>
  <Company>DGZ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Белова</dc:creator>
  <cp:lastModifiedBy>User</cp:lastModifiedBy>
  <cp:lastPrinted>2026-08-21T11:53:07Z</cp:lastPrinted>
  <dcterms:created xsi:type="dcterms:W3CDTF">2014-01-29T09:28:07Z</dcterms:created>
  <dcterms:modified xsi:type="dcterms:W3CDTF">2026-08-24T07:07:08Z</dcterms:modified>
</cp:coreProperties>
</file>