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13_ncr:1_{8309F416-C90D-4350-B795-D3DBAFCF0B74}" xr6:coauthVersionLast="47" xr6:coauthVersionMax="47" xr10:uidLastSave="{00000000-0000-0000-0000-000000000000}"/>
  <bookViews>
    <workbookView xWindow="-120" yWindow="-120" windowWidth="29040" windowHeight="15840" xr2:uid="{00000000-000D-0000-FFFF-FFFF00000000}"/>
  </bookViews>
  <sheets>
    <sheet name="Лот 1" sheetId="3" r:id="rId1"/>
    <sheet name="Лист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3" l="1"/>
  <c r="M16" i="3" s="1"/>
  <c r="N16" i="3" s="1"/>
  <c r="J16" i="3"/>
  <c r="I16" i="3"/>
  <c r="L15" i="3"/>
  <c r="M15" i="3" s="1"/>
  <c r="N15" i="3" s="1"/>
  <c r="O15" i="3" s="1"/>
  <c r="J15" i="3"/>
  <c r="I15" i="3"/>
  <c r="O13" i="3"/>
  <c r="I14" i="3"/>
  <c r="L14" i="3"/>
  <c r="M14" i="3"/>
  <c r="N14" i="3" s="1"/>
  <c r="J14" i="3"/>
  <c r="I13" i="3"/>
  <c r="K16" i="3" l="1"/>
  <c r="K15" i="3"/>
  <c r="K14" i="3"/>
  <c r="L13" i="3"/>
  <c r="J13" i="3"/>
  <c r="M13" i="3" l="1"/>
  <c r="N13" i="3" s="1"/>
  <c r="O14" i="3" s="1"/>
  <c r="K13" i="3"/>
</calcChain>
</file>

<file path=xl/sharedStrings.xml><?xml version="1.0" encoding="utf-8"?>
<sst xmlns="http://schemas.openxmlformats.org/spreadsheetml/2006/main" count="38" uniqueCount="32">
  <si>
    <t>Таблица №1</t>
  </si>
  <si>
    <t>№</t>
  </si>
  <si>
    <t>Наименование продукции</t>
  </si>
  <si>
    <t>Ед. изм</t>
  </si>
  <si>
    <t>Кол-во</t>
  </si>
  <si>
    <t>Коммерческие предложения (руб./ед.изм.)</t>
  </si>
  <si>
    <t>Однородность совокупности значений выявленных цен, используемых в расчете Н(М)ЦК</t>
  </si>
  <si>
    <t>Н(М)ЦК, определяемая методом сопоставимых рыночных цен (анализа рынка)</t>
  </si>
  <si>
    <r>
      <t>Средняя арифметическая цена за единицу     &lt;</t>
    </r>
    <r>
      <rPr>
        <b/>
        <i/>
        <sz val="14"/>
        <color indexed="8"/>
        <rFont val="Times New Roman"/>
        <family val="1"/>
        <charset val="204"/>
      </rPr>
      <t>ц</t>
    </r>
    <r>
      <rPr>
        <b/>
        <sz val="14"/>
        <color indexed="8"/>
        <rFont val="Times New Roman"/>
        <family val="1"/>
        <charset val="204"/>
      </rPr>
      <t xml:space="preserve">&gt; </t>
    </r>
  </si>
  <si>
    <t>Среднее квадратичное отклонение</t>
  </si>
  <si>
    <r>
      <t xml:space="preserve">коэффициент вариации цен V (%)           </t>
    </r>
    <r>
      <rPr>
        <i/>
        <sz val="14"/>
        <color indexed="8"/>
        <rFont val="Times New Roman"/>
        <family val="1"/>
        <charset val="204"/>
      </rPr>
      <t xml:space="preserve">         (не должен превышать 33%)</t>
    </r>
  </si>
  <si>
    <r>
      <rPr>
        <b/>
        <sz val="14"/>
        <color indexed="8"/>
        <rFont val="Times New Roman"/>
        <family val="1"/>
        <charset val="204"/>
      </rPr>
      <t>Расчет Н(М)ЦК по формуле</t>
    </r>
    <r>
      <rPr>
        <sz val="14"/>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</si>
  <si>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Цена за единицу изм. (руб.)</t>
  </si>
  <si>
    <t>Цена за единицу изм. с округлением (вниз) до сотых долей после запятой (руб.)</t>
  </si>
  <si>
    <t>Н(М)ЦК, ЦКЕП контракта с учетом округления цены за единицу (руб.)</t>
  </si>
  <si>
    <t>Код позиции КТРУ</t>
  </si>
  <si>
    <t>Обучение по курсу (программе) «общие вопросы охраны труда и функционирование системы управления охраной труда»(16 ч)</t>
  </si>
  <si>
    <t>чел</t>
  </si>
  <si>
    <t>85.42.19.900</t>
  </si>
  <si>
    <t>Обучение по курсу (программе) «Безопасные методы и приёмы выполнения работ при воздействии вредных и (или) опасных производственных факторов, источников опасности, идентифицированных в рамках СОУТ и оценки профессиональных рисков» (16 ч)</t>
  </si>
  <si>
    <t>итого</t>
  </si>
  <si>
    <t>Расчет и обоснование начальной (максимальной) цены контракта, цены контракта, заключаемого с единственным поставщиком (подрядчиком, исполнителем)» на обучение по охране труда</t>
  </si>
  <si>
    <t>Обучение по курсу (программе) «использование(применение) средств индивидуальной защиты» (8 ч)</t>
  </si>
  <si>
    <t>Обучение по курсу (программе) «Оказание первой помощи пострадавшим(первая помощь)» (8 ч)</t>
  </si>
  <si>
    <t xml:space="preserve">Коммерческое предложение №1 от 30.06.2026исх № б/н(вх №236 от 30.06.2026) </t>
  </si>
  <si>
    <t>Коммерческое предложение №2 от 25.06.2026 исх № б/н(вх №237 от 30.06.2026)</t>
  </si>
  <si>
    <t>Коммерческое предложение №3 от 12.01.2026 исх №1(вх№238 от 30.06.2026)</t>
  </si>
  <si>
    <t xml:space="preserve">Старший инженер группы по охране труда лейтенант внутренней службы                                      </t>
  </si>
  <si>
    <t>М.П.Лаптева</t>
  </si>
  <si>
    <t>Расчет и обоснование начальной (максимальной) цены контракта, цены контракта, заключаемого с единственным поставщиком (подрядчиком, исполнителем)» на обучение по охране труда
В соответствии со статьей 22 Федерального закона от 05.04.2013 года № 44-ФЗ "О контрактной системе в сфере закупок товаров, работ, услуг для обеспечения государственных 
и муниципальных нужд" (далее – Закон № 44-ФЗ) было проведено маркетинговое исследование на предмет установления начальной (максимальной) цены контракта, цены контракта, заключаемого с единственным поставщиком (подрядчиком, исполнителем)на обучениепо курсу (программе) «общие вопросы охраны труда и функционирование системы управления охраной труда»  (16 ч), Обучение по курсу (программе) «Безопасные методы и приёмы выполнения работ при воздействии вредных и (или) опасных производственных факторов, источников опасности, идентифицированных в рамках СОУТ и оценки профессиональных рисков» (16 ч), Обучение по курсу (программе) «Использование (применение) средств индивидуальной защиты, применение которых требует практических навыков» (8ч), Обучение по курсу «Оказание первой помощи пострадавшим» (8 ч). Начальная (максимальная) цена контракта,  заключаемого с единственным поставщиком (подрядчиком, исполнителем) была определена методом сопоставимых рыночных цен (анализа рынка) в соответствии с Приказом Минэкономразвития России № 567 от 02.10.2013 «Об утверждении методических рекомендации по применению методов определения (начальной) максимальной  пожарной профилактике цены, цены контракта, заключаемого с единственным поставщиком (подрядчиком, исполнителем)».
Для определения начальной (максимальной) цены контракта,цены контракта, заключаемого с единственным поставщиком (подрядчиком, исполнителем) были использованы следующие ценовые предложения:коммерческое предложение №1 от 30.06.2026исх № б/н(вх №236 от 30.06.2026);Коммерческое предложение №2 от 25.06.2026 исх № б/н(вх №237 от 30.06.2026);Коммерческое предложение №3 от 12.01.2026 исх №1(вх№238 от 30.06.2026).</t>
  </si>
  <si>
    <t>В результате проведенного расчета НМЦК, рассчитана заказчиком сопоставимых рыночных цен (анализ рынка) составляет: 26500 рублей 00 копеек.
 Таким образом, в рамках лимитов бюджетных обязательств цена контракта устанавливается в размере 19500 рублей 00  копеек, по наименьшему коммерческому предложению №1.
Цена контракта, заключаемого с единственным поставщиком (подрядчиком, исполнителем) будет определена в итоговом протоколе закупочной сессии (по ценовому предложению победителя, с которым будет заключен контракт в ЕАТ). В случае признания закупочной сессии не состоявшейся, контракт будет заключен с исполнителем, предложившим наименьшую цену по коммерческому предложению №1</t>
  </si>
  <si>
    <t xml:space="preserve">Приложение № 1 к Объявлению о закупочной сессии
от ________________№ 100018215126100100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</si>
</sst>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0"/>
      <color indexed="8"/>
      <name val="Times New Roman"/>
      <family val="1"/>
      <charset val="204"/>
    </font>
    <font>
      <b/>
      <sz val="12"/>
      <color indexed="8"/>
      <name val="Times New Roman"/>
      <family val="1"/>
      <charset val="204"/>
    </font>
    <font>
      <sz val="12"/>
      <color indexed="8"/>
      <name val="Times New Roman"/>
      <family val="1"/>
      <charset val="204"/>
    </font>
    <font>
      <b/>
      <sz val="14"/>
      <color indexed="8"/>
      <name val="Times New Roman"/>
      <family val="1"/>
      <charset val="204"/>
    </font>
    <font>
      <b/>
      <i/>
      <sz val="14"/>
      <color indexed="8"/>
      <name val="Times New Roman"/>
      <family val="1"/>
      <charset val="204"/>
    </font>
    <font>
      <i/>
      <sz val="14"/>
      <color indexed="8"/>
      <name val="Times New Roman"/>
      <family val="1"/>
      <charset val="204"/>
    </font>
    <font>
      <sz val="14"/>
      <color indexed="8"/>
      <name val="Times New Roman"/>
      <family val="1"/>
      <charset val="204"/>
    </font>
    <font>
      <b/>
      <sz val="10"/>
      <color indexed="8"/>
      <name val="Times New Roman"/>
      <family val="1"/>
      <charset val="204"/>
    </font>
    <font>
      <sz val="11"/>
      <color theme="1"/>
      <name val="Calibri"/>
      <family val="2"/>
      <scheme val="minor"/>
    </font>
    <font>
      <sz val="14"/>
      <color theme="1"/>
      <name val="Calibri"/>
      <family val="2"/>
      <charset val="204"/>
      <scheme val="minor"/>
    </font>
    <font>
      <sz val="11"/>
      <name val="Times New Roman"/>
      <family val="1"/>
      <charset val="204"/>
    </font>
    <font>
      <sz val="11"/>
      <color indexed="8"/>
      <name val="Times New Roman"/>
      <family val="1"/>
      <charset val="204"/>
    </font>
    <font>
      <b/>
      <sz val="11"/>
      <color indexed="8"/>
      <name val="Times New Roman"/>
      <family val="1"/>
      <charset val="204"/>
    </font>
    <font>
      <b/>
      <sz val="12"/>
      <color theme="1"/>
      <name val="Calibri"/>
      <family val="2"/>
      <charset val="204"/>
      <scheme val="minor"/>
    </font>
    <font>
      <sz val="11"/>
      <color rgb="FF000000"/>
      <name val="Times New Roman"/>
      <family val="1"/>
      <charset val="204"/>
    </font>
    <font>
      <sz val="12"/>
      <color theme="1"/>
      <name val="Times New Roman"/>
      <family val="1"/>
      <charset val="204"/>
    </font>
    <font>
      <sz val="10"/>
      <name val="Times New Roman"/>
      <family val="1"/>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 fillId="0" borderId="0"/>
    <xf numFmtId="0" fontId="9" fillId="0" borderId="0"/>
  </cellStyleXfs>
  <cellXfs count="58">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wrapText="1"/>
    </xf>
    <xf numFmtId="0" fontId="4" fillId="0" borderId="7" xfId="0" applyFont="1" applyBorder="1" applyAlignment="1">
      <alignment horizontal="center" vertical="center" textRotation="90" wrapText="1"/>
    </xf>
    <xf numFmtId="0" fontId="4" fillId="0" borderId="7" xfId="0" applyFont="1" applyBorder="1" applyAlignment="1">
      <alignment horizontal="center" vertical="top" wrapText="1"/>
    </xf>
    <xf numFmtId="0" fontId="7" fillId="0" borderId="7" xfId="0" applyFont="1" applyBorder="1" applyAlignment="1">
      <alignment horizontal="center" vertical="top" wrapText="1"/>
    </xf>
    <xf numFmtId="2" fontId="4" fillId="0" borderId="7" xfId="0" applyNumberFormat="1" applyFont="1" applyBorder="1" applyAlignment="1">
      <alignment horizontal="center" vertical="top" wrapText="1"/>
    </xf>
    <xf numFmtId="0" fontId="4" fillId="0" borderId="7" xfId="0" applyFont="1" applyBorder="1" applyAlignment="1">
      <alignment horizontal="center" vertical="center" wrapText="1"/>
    </xf>
    <xf numFmtId="4" fontId="8" fillId="0" borderId="7" xfId="0" applyNumberFormat="1" applyFont="1" applyBorder="1" applyAlignment="1">
      <alignment horizontal="center" vertical="center" wrapText="1"/>
    </xf>
    <xf numFmtId="2" fontId="8" fillId="0" borderId="7" xfId="0" applyNumberFormat="1" applyFont="1" applyBorder="1" applyAlignment="1">
      <alignment horizontal="center" vertical="center" wrapText="1"/>
    </xf>
    <xf numFmtId="0" fontId="1" fillId="0" borderId="0" xfId="1" applyFont="1"/>
    <xf numFmtId="0" fontId="1" fillId="0" borderId="0" xfId="2" applyFont="1"/>
    <xf numFmtId="0" fontId="9" fillId="0" borderId="0" xfId="2"/>
    <xf numFmtId="0" fontId="10" fillId="0" borderId="0" xfId="0" applyFont="1"/>
    <xf numFmtId="0" fontId="12" fillId="0" borderId="7" xfId="0" applyFont="1" applyBorder="1" applyAlignment="1">
      <alignment horizontal="center" vertical="center" wrapText="1"/>
    </xf>
    <xf numFmtId="2" fontId="11" fillId="0" borderId="7" xfId="0" applyNumberFormat="1" applyFont="1" applyBorder="1" applyAlignment="1">
      <alignment horizontal="center" vertical="center"/>
    </xf>
    <xf numFmtId="2" fontId="12" fillId="0" borderId="7" xfId="0" applyNumberFormat="1" applyFont="1" applyBorder="1" applyAlignment="1">
      <alignment horizontal="center" vertical="center" wrapText="1"/>
    </xf>
    <xf numFmtId="2" fontId="12" fillId="0" borderId="7" xfId="0" applyNumberFormat="1" applyFont="1" applyBorder="1" applyAlignment="1">
      <alignment horizontal="center" vertical="center"/>
    </xf>
    <xf numFmtId="2" fontId="13" fillId="0" borderId="7" xfId="0" applyNumberFormat="1" applyFont="1" applyBorder="1" applyAlignment="1">
      <alignment horizontal="center" vertical="center" wrapText="1"/>
    </xf>
    <xf numFmtId="0" fontId="3" fillId="0" borderId="1" xfId="0" applyFont="1" applyBorder="1" applyAlignment="1">
      <alignment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 fontId="1" fillId="0" borderId="7" xfId="0" applyNumberFormat="1" applyFont="1" applyBorder="1" applyAlignment="1">
      <alignment horizontal="center" vertical="top" wrapText="1"/>
    </xf>
    <xf numFmtId="4" fontId="1" fillId="0" borderId="7" xfId="0" applyNumberFormat="1" applyFont="1" applyBorder="1" applyAlignment="1">
      <alignment horizontal="left" vertical="top" wrapText="1"/>
    </xf>
    <xf numFmtId="4"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center" vertical="center"/>
    </xf>
    <xf numFmtId="0" fontId="15" fillId="0" borderId="7" xfId="0" applyFont="1" applyBorder="1" applyAlignment="1">
      <alignment horizontal="center" vertical="center" wrapText="1"/>
    </xf>
    <xf numFmtId="0" fontId="17" fillId="0" borderId="7" xfId="0" applyFont="1" applyBorder="1" applyAlignment="1">
      <alignment horizontal="center" vertical="center"/>
    </xf>
    <xf numFmtId="0" fontId="11" fillId="0" borderId="7" xfId="0" applyFont="1" applyBorder="1" applyAlignment="1">
      <alignment horizontal="center" vertical="center" wrapText="1"/>
    </xf>
    <xf numFmtId="0" fontId="8"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0" xfId="0" applyFont="1" applyAlignment="1">
      <alignment horizontal="center" wrapText="1"/>
    </xf>
    <xf numFmtId="0" fontId="16" fillId="0" borderId="0" xfId="0" applyFont="1" applyAlignment="1">
      <alignment horizontal="center"/>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2"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2" fontId="4" fillId="0" borderId="3" xfId="0" applyNumberFormat="1" applyFont="1" applyBorder="1" applyAlignment="1">
      <alignment horizontal="center" vertical="top" wrapText="1"/>
    </xf>
    <xf numFmtId="2" fontId="4" fillId="0" borderId="4" xfId="0" applyNumberFormat="1" applyFont="1" applyBorder="1" applyAlignment="1">
      <alignment horizontal="center" vertical="top" wrapText="1"/>
    </xf>
    <xf numFmtId="2" fontId="4" fillId="0" borderId="5" xfId="0" applyNumberFormat="1" applyFont="1" applyBorder="1" applyAlignment="1">
      <alignment horizontal="center" vertical="top" wrapText="1"/>
    </xf>
    <xf numFmtId="0" fontId="1" fillId="0" borderId="0" xfId="2" applyFont="1" applyAlignment="1">
      <alignment horizontal="left" wrapText="1"/>
    </xf>
    <xf numFmtId="0" fontId="3" fillId="0" borderId="0" xfId="1" applyFont="1" applyAlignment="1">
      <alignment horizontal="center" vertical="center" wrapText="1"/>
    </xf>
    <xf numFmtId="0" fontId="3" fillId="0" borderId="0" xfId="1" applyFont="1" applyAlignment="1">
      <alignment horizontal="center" vertical="center"/>
    </xf>
    <xf numFmtId="4" fontId="1" fillId="0" borderId="0" xfId="2" applyNumberFormat="1" applyFont="1" applyAlignment="1">
      <alignment horizontal="left" vertical="top" wrapText="1"/>
    </xf>
    <xf numFmtId="4" fontId="1" fillId="0" borderId="0" xfId="2" applyNumberFormat="1" applyFont="1" applyAlignment="1">
      <alignment horizontal="left" vertical="top"/>
    </xf>
    <xf numFmtId="0" fontId="2" fillId="0" borderId="0" xfId="1" applyFont="1" applyAlignment="1">
      <alignment horizontal="center" vertical="center" wrapText="1"/>
    </xf>
    <xf numFmtId="0" fontId="0" fillId="0" borderId="0" xfId="0"/>
    <xf numFmtId="0" fontId="14" fillId="0" borderId="0" xfId="0" applyFont="1" applyAlignment="1">
      <alignment horizontal="center" wrapText="1"/>
    </xf>
  </cellXfs>
  <cellStyles count="3">
    <cellStyle name="Обычный" xfId="0" builtinId="0"/>
    <cellStyle name="Обычный 2" xfId="1" xr:uid="{00000000-0005-0000-0000-000001000000}"/>
    <cellStyle name="Обычный 5"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10</xdr:col>
      <xdr:colOff>186344</xdr:colOff>
      <xdr:row>9</xdr:row>
      <xdr:rowOff>1509452</xdr:rowOff>
    </xdr:from>
    <xdr:to>
      <xdr:col>10</xdr:col>
      <xdr:colOff>1077884</xdr:colOff>
      <xdr:row>9</xdr:row>
      <xdr:rowOff>1981892</xdr:rowOff>
    </xdr:to>
    <xdr:pic>
      <xdr:nvPicPr>
        <xdr:cNvPr id="6" name="Picture 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49194" y="2938202"/>
          <a:ext cx="891540" cy="472440"/>
        </a:xfrm>
        <a:prstGeom prst="rect">
          <a:avLst/>
        </a:prstGeom>
        <a:noFill/>
        <a:ln w="9525">
          <a:noFill/>
          <a:miter lim="800000"/>
          <a:headEnd/>
          <a:tailEnd/>
        </a:ln>
      </xdr:spPr>
    </xdr:pic>
    <xdr:clientData/>
  </xdr:twoCellAnchor>
  <xdr:twoCellAnchor>
    <xdr:from>
      <xdr:col>9</xdr:col>
      <xdr:colOff>13161</xdr:colOff>
      <xdr:row>9</xdr:row>
      <xdr:rowOff>1441566</xdr:rowOff>
    </xdr:from>
    <xdr:to>
      <xdr:col>9</xdr:col>
      <xdr:colOff>752301</xdr:colOff>
      <xdr:row>9</xdr:row>
      <xdr:rowOff>1875906</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785436" y="2870316"/>
          <a:ext cx="739140" cy="434340"/>
        </a:xfrm>
        <a:prstGeom prst="rect">
          <a:avLst/>
        </a:prstGeom>
        <a:noFill/>
        <a:ln w="9525">
          <a:noFill/>
          <a:miter lim="800000"/>
          <a:headEnd/>
          <a:tailEnd/>
        </a:ln>
      </xdr:spPr>
    </xdr:pic>
    <xdr:clientData/>
  </xdr:twoCellAnchor>
  <xdr:twoCellAnchor>
    <xdr:from>
      <xdr:col>11</xdr:col>
      <xdr:colOff>128847</xdr:colOff>
      <xdr:row>9</xdr:row>
      <xdr:rowOff>3261360</xdr:rowOff>
    </xdr:from>
    <xdr:to>
      <xdr:col>11</xdr:col>
      <xdr:colOff>1599507</xdr:colOff>
      <xdr:row>9</xdr:row>
      <xdr:rowOff>3649980</xdr:rowOff>
    </xdr:to>
    <xdr:pic>
      <xdr:nvPicPr>
        <xdr:cNvPr id="8" name="Picture 5">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015672" y="4690110"/>
          <a:ext cx="1470660" cy="388620"/>
        </a:xfrm>
        <a:prstGeom prst="rect">
          <a:avLst/>
        </a:prstGeom>
        <a:noFill/>
        <a:ln w="9525">
          <a:noFill/>
          <a:miter lim="800000"/>
          <a:headEnd/>
          <a:tailEnd/>
        </a:ln>
      </xdr:spPr>
    </xdr:pic>
    <xdr:clientData fLocksWithSheet="0"/>
  </xdr:twoCellAnchor>
  <xdr:twoCellAnchor>
    <xdr:from>
      <xdr:col>11</xdr:col>
      <xdr:colOff>160020</xdr:colOff>
      <xdr:row>9</xdr:row>
      <xdr:rowOff>1455420</xdr:rowOff>
    </xdr:from>
    <xdr:to>
      <xdr:col>11</xdr:col>
      <xdr:colOff>327660</xdr:colOff>
      <xdr:row>9</xdr:row>
      <xdr:rowOff>1676400</xdr:rowOff>
    </xdr:to>
    <xdr:pic>
      <xdr:nvPicPr>
        <xdr:cNvPr id="9" name="Picture 6">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046845" y="2884170"/>
          <a:ext cx="167640" cy="220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3"/>
  <sheetViews>
    <sheetView tabSelected="1" view="pageBreakPreview" zoomScale="70" zoomScaleNormal="70" zoomScaleSheetLayoutView="70" workbookViewId="0">
      <selection activeCell="L1" sqref="L1"/>
    </sheetView>
  </sheetViews>
  <sheetFormatPr defaultRowHeight="15" x14ac:dyDescent="0.25"/>
  <cols>
    <col min="1" max="1" width="4.42578125" customWidth="1"/>
    <col min="2" max="2" width="15.140625" customWidth="1"/>
    <col min="3" max="3" width="30.140625" customWidth="1"/>
    <col min="4" max="4" width="5" customWidth="1"/>
    <col min="5" max="5" width="10.85546875" customWidth="1"/>
    <col min="6" max="6" width="12.85546875" customWidth="1"/>
    <col min="7" max="7" width="14.5703125" customWidth="1"/>
    <col min="8" max="8" width="14.140625" customWidth="1"/>
    <col min="9" max="9" width="13.85546875" customWidth="1"/>
    <col min="10" max="10" width="13.7109375" customWidth="1"/>
    <col min="11" max="11" width="19.85546875" customWidth="1"/>
    <col min="12" max="12" width="25.5703125" customWidth="1"/>
    <col min="13" max="13" width="19.5703125" customWidth="1"/>
    <col min="14" max="14" width="19.85546875" customWidth="1"/>
    <col min="15" max="15" width="22.5703125" customWidth="1"/>
  </cols>
  <sheetData>
    <row r="1" spans="1:17" ht="63.75" customHeight="1" x14ac:dyDescent="0.25">
      <c r="M1" s="57" t="s">
        <v>31</v>
      </c>
      <c r="N1" s="57"/>
      <c r="O1" s="57"/>
    </row>
    <row r="2" spans="1:17" ht="24.75" customHeight="1" x14ac:dyDescent="0.25">
      <c r="A2" s="55" t="s">
        <v>21</v>
      </c>
      <c r="B2" s="56"/>
      <c r="C2" s="56"/>
      <c r="D2" s="56"/>
      <c r="E2" s="56"/>
      <c r="F2" s="56"/>
      <c r="G2" s="56"/>
      <c r="H2" s="56"/>
      <c r="I2" s="56"/>
      <c r="J2" s="56"/>
      <c r="K2" s="56"/>
      <c r="L2" s="56"/>
      <c r="M2" s="56"/>
      <c r="N2" s="56"/>
      <c r="O2" s="56"/>
    </row>
    <row r="3" spans="1:17" ht="43.5" customHeight="1" x14ac:dyDescent="0.25">
      <c r="A3" s="56"/>
      <c r="B3" s="56"/>
      <c r="C3" s="56"/>
      <c r="D3" s="56"/>
      <c r="E3" s="56"/>
      <c r="F3" s="56"/>
      <c r="G3" s="56"/>
      <c r="H3" s="56"/>
      <c r="I3" s="56"/>
      <c r="J3" s="56"/>
      <c r="K3" s="56"/>
      <c r="L3" s="56"/>
      <c r="M3" s="56"/>
      <c r="N3" s="56"/>
      <c r="O3" s="56"/>
      <c r="P3" s="10"/>
      <c r="Q3" s="10"/>
    </row>
    <row r="4" spans="1:17" ht="21" customHeight="1" x14ac:dyDescent="0.25">
      <c r="A4" s="51" t="s">
        <v>29</v>
      </c>
      <c r="B4" s="52"/>
      <c r="C4" s="52"/>
      <c r="D4" s="52"/>
      <c r="E4" s="52"/>
      <c r="F4" s="52"/>
      <c r="G4" s="52"/>
      <c r="H4" s="52"/>
      <c r="I4" s="52"/>
      <c r="J4" s="52"/>
      <c r="K4" s="52"/>
      <c r="L4" s="52"/>
      <c r="M4" s="52"/>
      <c r="N4" s="52"/>
      <c r="O4" s="52"/>
      <c r="P4" s="10"/>
      <c r="Q4" s="10"/>
    </row>
    <row r="5" spans="1:17" ht="15.75" customHeight="1" x14ac:dyDescent="0.25">
      <c r="A5" s="52"/>
      <c r="B5" s="52"/>
      <c r="C5" s="52"/>
      <c r="D5" s="52"/>
      <c r="E5" s="52"/>
      <c r="F5" s="52"/>
      <c r="G5" s="52"/>
      <c r="H5" s="52"/>
      <c r="I5" s="52"/>
      <c r="J5" s="52"/>
      <c r="K5" s="52"/>
      <c r="L5" s="52"/>
      <c r="M5" s="52"/>
      <c r="N5" s="52"/>
      <c r="O5" s="52"/>
      <c r="P5" s="10"/>
      <c r="Q5" s="10"/>
    </row>
    <row r="6" spans="1:17" ht="178.9" customHeight="1" x14ac:dyDescent="0.25">
      <c r="A6" s="52"/>
      <c r="B6" s="52"/>
      <c r="C6" s="52"/>
      <c r="D6" s="52"/>
      <c r="E6" s="52"/>
      <c r="F6" s="52"/>
      <c r="G6" s="52"/>
      <c r="H6" s="52"/>
      <c r="I6" s="52"/>
      <c r="J6" s="52"/>
      <c r="K6" s="52"/>
      <c r="L6" s="52"/>
      <c r="M6" s="52"/>
      <c r="N6" s="52"/>
      <c r="O6" s="52"/>
      <c r="P6" s="10"/>
      <c r="Q6" s="10"/>
    </row>
    <row r="7" spans="1:17" ht="15.75" x14ac:dyDescent="0.25">
      <c r="A7" s="1"/>
      <c r="B7" s="1"/>
      <c r="C7" s="1"/>
      <c r="D7" s="1"/>
      <c r="E7" s="1"/>
      <c r="F7" s="2"/>
      <c r="G7" s="2"/>
      <c r="H7" s="2"/>
      <c r="I7" s="2"/>
      <c r="J7" s="2"/>
      <c r="K7" s="2"/>
      <c r="L7" s="2"/>
      <c r="M7" s="19"/>
      <c r="N7" s="19"/>
      <c r="O7" s="19"/>
    </row>
    <row r="8" spans="1:17" ht="15.75" x14ac:dyDescent="0.25">
      <c r="A8" s="39" t="s">
        <v>0</v>
      </c>
      <c r="B8" s="39"/>
      <c r="C8" s="39"/>
      <c r="D8" s="39"/>
      <c r="E8" s="39"/>
      <c r="F8" s="39"/>
      <c r="G8" s="39"/>
      <c r="H8" s="39"/>
      <c r="I8" s="39"/>
      <c r="J8" s="39"/>
      <c r="K8" s="39"/>
      <c r="L8" s="39"/>
      <c r="M8" s="39"/>
      <c r="N8" s="39"/>
      <c r="O8" s="39"/>
    </row>
    <row r="9" spans="1:17" ht="18.75" x14ac:dyDescent="0.25">
      <c r="A9" s="40" t="s">
        <v>1</v>
      </c>
      <c r="B9" s="42" t="s">
        <v>15</v>
      </c>
      <c r="C9" s="40" t="s">
        <v>2</v>
      </c>
      <c r="D9" s="40" t="s">
        <v>3</v>
      </c>
      <c r="E9" s="40" t="s">
        <v>4</v>
      </c>
      <c r="F9" s="44" t="s">
        <v>5</v>
      </c>
      <c r="G9" s="45"/>
      <c r="H9" s="46"/>
      <c r="I9" s="47" t="s">
        <v>6</v>
      </c>
      <c r="J9" s="48"/>
      <c r="K9" s="49"/>
      <c r="L9" s="36" t="s">
        <v>7</v>
      </c>
      <c r="M9" s="37"/>
      <c r="N9" s="37"/>
      <c r="O9" s="38"/>
    </row>
    <row r="10" spans="1:17" ht="303.75" customHeight="1" x14ac:dyDescent="0.25">
      <c r="A10" s="41"/>
      <c r="B10" s="43"/>
      <c r="C10" s="41"/>
      <c r="D10" s="41"/>
      <c r="E10" s="41"/>
      <c r="F10" s="3" t="s">
        <v>24</v>
      </c>
      <c r="G10" s="3" t="s">
        <v>25</v>
      </c>
      <c r="H10" s="3" t="s">
        <v>26</v>
      </c>
      <c r="I10" s="4" t="s">
        <v>8</v>
      </c>
      <c r="J10" s="4" t="s">
        <v>9</v>
      </c>
      <c r="K10" s="4" t="s">
        <v>10</v>
      </c>
      <c r="L10" s="5" t="s">
        <v>11</v>
      </c>
      <c r="M10" s="6" t="s">
        <v>12</v>
      </c>
      <c r="N10" s="4" t="s">
        <v>13</v>
      </c>
      <c r="O10" s="4" t="s">
        <v>14</v>
      </c>
    </row>
    <row r="11" spans="1:17" ht="18.75" x14ac:dyDescent="0.25">
      <c r="A11" s="7">
        <v>1</v>
      </c>
      <c r="B11" s="7">
        <v>2</v>
      </c>
      <c r="C11" s="20">
        <v>3</v>
      </c>
      <c r="D11" s="7">
        <v>4</v>
      </c>
      <c r="E11" s="7">
        <v>5</v>
      </c>
      <c r="F11" s="7">
        <v>6</v>
      </c>
      <c r="G11" s="7">
        <v>7</v>
      </c>
      <c r="H11" s="7">
        <v>8</v>
      </c>
      <c r="I11" s="7">
        <v>9</v>
      </c>
      <c r="J11" s="7">
        <v>10</v>
      </c>
      <c r="K11" s="7">
        <v>11</v>
      </c>
      <c r="L11" s="7">
        <v>12</v>
      </c>
      <c r="M11" s="7">
        <v>13</v>
      </c>
      <c r="N11" s="7">
        <v>14</v>
      </c>
      <c r="O11" s="7">
        <v>15</v>
      </c>
    </row>
    <row r="12" spans="1:17" ht="18.75" x14ac:dyDescent="0.25">
      <c r="A12" s="7"/>
      <c r="B12" s="22"/>
      <c r="C12" s="20"/>
      <c r="D12" s="23"/>
      <c r="E12" s="7"/>
      <c r="F12" s="21"/>
      <c r="G12" s="7"/>
      <c r="H12" s="7"/>
      <c r="I12" s="7"/>
      <c r="J12" s="7"/>
      <c r="K12" s="7"/>
      <c r="L12" s="7"/>
      <c r="M12" s="7"/>
      <c r="N12" s="7"/>
      <c r="O12" s="7"/>
    </row>
    <row r="13" spans="1:17" ht="116.45" customHeight="1" x14ac:dyDescent="0.25">
      <c r="A13" s="7">
        <v>1</v>
      </c>
      <c r="B13" s="30" t="s">
        <v>18</v>
      </c>
      <c r="C13" s="29" t="s">
        <v>16</v>
      </c>
      <c r="D13" s="31" t="s">
        <v>17</v>
      </c>
      <c r="E13" s="14">
        <v>5</v>
      </c>
      <c r="F13" s="15">
        <v>1200</v>
      </c>
      <c r="G13" s="15">
        <v>1500</v>
      </c>
      <c r="H13" s="15">
        <v>1500</v>
      </c>
      <c r="I13" s="16">
        <f>AVERAGE(F13:H13)</f>
        <v>1400</v>
      </c>
      <c r="J13" s="17">
        <f t="shared" ref="J13:J14" si="0">SQRT(VAR(F13:H13))</f>
        <v>173.20508075688772</v>
      </c>
      <c r="K13" s="17">
        <f t="shared" ref="K13:K14" si="1">J13/I13*100</f>
        <v>12.371791482634837</v>
      </c>
      <c r="L13" s="18">
        <f t="shared" ref="L13:L14" si="2">E13*SUM(F13:H13)/COLUMNS(F13:H13)</f>
        <v>7000</v>
      </c>
      <c r="M13" s="18">
        <f t="shared" ref="M13:M14" si="3">L13/E13</f>
        <v>1400</v>
      </c>
      <c r="N13" s="18">
        <f t="shared" ref="N13:N14" si="4">ROUND(M13,2)</f>
        <v>1400</v>
      </c>
      <c r="O13" s="18">
        <f>N13*E13</f>
        <v>7000</v>
      </c>
    </row>
    <row r="14" spans="1:17" ht="160.15" customHeight="1" x14ac:dyDescent="0.25">
      <c r="A14" s="7">
        <v>2</v>
      </c>
      <c r="B14" s="24" t="s">
        <v>18</v>
      </c>
      <c r="C14" s="29" t="s">
        <v>19</v>
      </c>
      <c r="D14" s="8" t="s">
        <v>17</v>
      </c>
      <c r="E14" s="32">
        <v>5</v>
      </c>
      <c r="F14" s="16">
        <v>1200</v>
      </c>
      <c r="G14" s="16">
        <v>1500</v>
      </c>
      <c r="H14" s="16">
        <v>1500</v>
      </c>
      <c r="I14" s="16">
        <f>AVERAGE(F14:H14)</f>
        <v>1400</v>
      </c>
      <c r="J14" s="17">
        <f t="shared" si="0"/>
        <v>173.20508075688772</v>
      </c>
      <c r="K14" s="17">
        <f t="shared" si="1"/>
        <v>12.371791482634837</v>
      </c>
      <c r="L14" s="18">
        <f t="shared" si="2"/>
        <v>7000</v>
      </c>
      <c r="M14" s="18">
        <f t="shared" si="3"/>
        <v>1400</v>
      </c>
      <c r="N14" s="18">
        <f t="shared" si="4"/>
        <v>1400</v>
      </c>
      <c r="O14" s="9">
        <f>O13</f>
        <v>7000</v>
      </c>
    </row>
    <row r="15" spans="1:17" ht="116.45" customHeight="1" x14ac:dyDescent="0.25">
      <c r="A15" s="7">
        <v>3</v>
      </c>
      <c r="B15" s="33" t="s">
        <v>18</v>
      </c>
      <c r="C15" s="29" t="s">
        <v>22</v>
      </c>
      <c r="D15" s="31" t="s">
        <v>17</v>
      </c>
      <c r="E15" s="14">
        <v>5</v>
      </c>
      <c r="F15" s="15">
        <v>700</v>
      </c>
      <c r="G15" s="15">
        <v>1500</v>
      </c>
      <c r="H15" s="15">
        <v>1500</v>
      </c>
      <c r="I15" s="16">
        <f>AVERAGE(F15:H15)</f>
        <v>1233.3333333333333</v>
      </c>
      <c r="J15" s="17">
        <f t="shared" ref="J15:J16" si="5">SQRT(VAR(F15:H15))</f>
        <v>461.88021535170077</v>
      </c>
      <c r="K15" s="17">
        <f t="shared" ref="K15:K16" si="6">J15/I15*100</f>
        <v>37.449747190678444</v>
      </c>
      <c r="L15" s="18">
        <f t="shared" ref="L15:L16" si="7">E15*SUM(F15:H15)/COLUMNS(F15:H15)</f>
        <v>6166.666666666667</v>
      </c>
      <c r="M15" s="18">
        <f t="shared" ref="M15:M16" si="8">L15/E15</f>
        <v>1233.3333333333335</v>
      </c>
      <c r="N15" s="18">
        <f t="shared" ref="N15:N16" si="9">ROUND(M15,2)</f>
        <v>1233.33</v>
      </c>
      <c r="O15" s="18">
        <f>N15*E15</f>
        <v>6166.65</v>
      </c>
    </row>
    <row r="16" spans="1:17" ht="160.15" customHeight="1" x14ac:dyDescent="0.25">
      <c r="A16" s="7">
        <v>4</v>
      </c>
      <c r="B16" s="24" t="s">
        <v>18</v>
      </c>
      <c r="C16" s="29" t="s">
        <v>23</v>
      </c>
      <c r="D16" s="8" t="s">
        <v>17</v>
      </c>
      <c r="E16" s="32">
        <v>5</v>
      </c>
      <c r="F16" s="16">
        <v>800</v>
      </c>
      <c r="G16" s="16">
        <v>1500</v>
      </c>
      <c r="H16" s="16">
        <v>1500</v>
      </c>
      <c r="I16" s="16">
        <f>AVERAGE(F16:H16)</f>
        <v>1266.6666666666667</v>
      </c>
      <c r="J16" s="17">
        <f t="shared" si="5"/>
        <v>404.14518843273822</v>
      </c>
      <c r="K16" s="17">
        <f t="shared" si="6"/>
        <v>31.906199086795123</v>
      </c>
      <c r="L16" s="18">
        <f t="shared" si="7"/>
        <v>6333.333333333333</v>
      </c>
      <c r="M16" s="18">
        <f t="shared" si="8"/>
        <v>1266.6666666666665</v>
      </c>
      <c r="N16" s="18">
        <f t="shared" si="9"/>
        <v>1266.67</v>
      </c>
      <c r="O16" s="9">
        <v>6333.33</v>
      </c>
    </row>
    <row r="17" spans="1:17" ht="18.75" x14ac:dyDescent="0.25">
      <c r="A17" s="7"/>
      <c r="B17" s="24" t="s">
        <v>20</v>
      </c>
      <c r="C17" s="25"/>
      <c r="D17" s="26"/>
      <c r="E17" s="27"/>
      <c r="F17" s="26"/>
      <c r="G17" s="26"/>
      <c r="H17" s="26"/>
      <c r="I17" s="26"/>
      <c r="J17" s="28"/>
      <c r="K17" s="28"/>
      <c r="L17" s="8"/>
      <c r="M17" s="9"/>
      <c r="N17" s="8"/>
      <c r="O17" s="8">
        <v>26500</v>
      </c>
    </row>
    <row r="18" spans="1:17" x14ac:dyDescent="0.25">
      <c r="A18" s="53" t="s">
        <v>30</v>
      </c>
      <c r="B18" s="54"/>
      <c r="C18" s="54"/>
      <c r="D18" s="54"/>
      <c r="E18" s="54"/>
      <c r="F18" s="54"/>
      <c r="G18" s="54"/>
      <c r="H18" s="54"/>
      <c r="I18" s="54"/>
      <c r="J18" s="54"/>
      <c r="K18" s="54"/>
      <c r="L18" s="54"/>
      <c r="M18" s="54"/>
      <c r="N18" s="54"/>
      <c r="O18" s="54"/>
      <c r="P18" s="11"/>
      <c r="Q18" s="11"/>
    </row>
    <row r="19" spans="1:17" ht="55.5" customHeight="1" x14ac:dyDescent="0.25">
      <c r="A19" s="54"/>
      <c r="B19" s="54"/>
      <c r="C19" s="54"/>
      <c r="D19" s="54"/>
      <c r="E19" s="54"/>
      <c r="F19" s="54"/>
      <c r="G19" s="54"/>
      <c r="H19" s="54"/>
      <c r="I19" s="54"/>
      <c r="J19" s="54"/>
      <c r="K19" s="54"/>
      <c r="L19" s="54"/>
      <c r="M19" s="54"/>
      <c r="N19" s="54"/>
      <c r="O19" s="54"/>
      <c r="P19" s="12"/>
      <c r="Q19" s="12"/>
    </row>
    <row r="20" spans="1:17" ht="2.25" customHeight="1" x14ac:dyDescent="0.25">
      <c r="A20" s="54"/>
      <c r="B20" s="54"/>
      <c r="C20" s="54"/>
      <c r="D20" s="54"/>
      <c r="E20" s="54"/>
      <c r="F20" s="54"/>
      <c r="G20" s="54"/>
      <c r="H20" s="54"/>
      <c r="I20" s="54"/>
      <c r="J20" s="54"/>
      <c r="K20" s="54"/>
      <c r="L20" s="54"/>
      <c r="M20" s="54"/>
      <c r="N20" s="54"/>
      <c r="O20" s="54"/>
      <c r="P20" s="12"/>
      <c r="Q20" s="12"/>
    </row>
    <row r="21" spans="1:17" ht="6.75" customHeight="1" x14ac:dyDescent="0.25">
      <c r="A21" s="50"/>
      <c r="B21" s="50"/>
      <c r="C21" s="50"/>
      <c r="D21" s="50"/>
      <c r="E21" s="50"/>
      <c r="F21" s="50"/>
      <c r="G21" s="50"/>
      <c r="H21" s="50"/>
      <c r="I21" s="50"/>
      <c r="J21" s="50"/>
      <c r="K21" s="50"/>
      <c r="L21" s="50"/>
      <c r="M21" s="50"/>
      <c r="N21" s="50"/>
      <c r="O21" s="50"/>
      <c r="P21" s="12"/>
      <c r="Q21" s="12"/>
    </row>
    <row r="22" spans="1:17" ht="15" customHeight="1" x14ac:dyDescent="0.3">
      <c r="A22" s="34" t="s">
        <v>27</v>
      </c>
      <c r="B22" s="34"/>
      <c r="C22" s="34"/>
      <c r="D22" s="34"/>
      <c r="E22" s="34"/>
      <c r="F22" s="34"/>
      <c r="G22" s="34"/>
      <c r="H22" s="34"/>
      <c r="I22" s="13"/>
      <c r="J22" s="13"/>
      <c r="K22" s="13"/>
      <c r="L22" s="13"/>
      <c r="M22" s="13"/>
    </row>
    <row r="23" spans="1:17" ht="43.15" customHeight="1" x14ac:dyDescent="0.3">
      <c r="A23" s="34"/>
      <c r="B23" s="34"/>
      <c r="C23" s="34"/>
      <c r="D23" s="34"/>
      <c r="E23" s="34"/>
      <c r="F23" s="34"/>
      <c r="G23" s="34"/>
      <c r="H23" s="34"/>
      <c r="I23" s="13"/>
      <c r="J23" s="13"/>
      <c r="K23" s="13"/>
      <c r="L23" s="13"/>
      <c r="M23" s="35" t="s">
        <v>28</v>
      </c>
      <c r="N23" s="35"/>
    </row>
  </sheetData>
  <mergeCells count="16">
    <mergeCell ref="A4:O6"/>
    <mergeCell ref="A18:O20"/>
    <mergeCell ref="A2:O3"/>
    <mergeCell ref="M1:O1"/>
    <mergeCell ref="A22:H23"/>
    <mergeCell ref="M23:N23"/>
    <mergeCell ref="L9:O9"/>
    <mergeCell ref="A8:O8"/>
    <mergeCell ref="A9:A10"/>
    <mergeCell ref="B9:B10"/>
    <mergeCell ref="C9:C10"/>
    <mergeCell ref="D9:D10"/>
    <mergeCell ref="E9:E10"/>
    <mergeCell ref="F9:H9"/>
    <mergeCell ref="I9:K9"/>
    <mergeCell ref="A21:O21"/>
  </mergeCells>
  <pageMargins left="0.7" right="0.7" top="0.75" bottom="0.75" header="0.3" footer="0.3"/>
  <pageSetup paperSize="9" scale="54" fitToHeight="0" orientation="landscape" horizontalDpi="180" verticalDpi="18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2C5A1-7EF3-49F9-9B89-7DF649B2E7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Лот 1</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2026-07-27T04:51:17Z</dcterms:modified>
</cp:coreProperties>
</file>