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gctm.local\work units\!KS\ЕАТ Березка\БЕРЕЗКА ЮИ в работе\476Б_2026 АРМ для ПЭО\"/>
    </mc:Choice>
  </mc:AlternateContent>
  <xr:revisionPtr revIDLastSave="0" documentId="13_ncr:1_{D5DC8D1E-DCD0-4F53-ABE2-E11B4B09C8B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Лист1!$A$1:$L$16</definedName>
  </definedNames>
  <calcPr calcId="181029"/>
</workbook>
</file>

<file path=xl/calcChain.xml><?xml version="1.0" encoding="utf-8"?>
<calcChain xmlns="http://schemas.openxmlformats.org/spreadsheetml/2006/main">
  <c r="K12" i="1" l="1"/>
  <c r="K13" i="1"/>
  <c r="J12" i="1"/>
  <c r="J13" i="1"/>
  <c r="I13" i="1"/>
  <c r="L13" i="1" s="1"/>
  <c r="I12" i="1"/>
  <c r="L12" i="1" s="1"/>
  <c r="I11" i="1" l="1"/>
  <c r="L11" i="1" s="1"/>
  <c r="J11" i="1" l="1"/>
  <c r="K11" i="1"/>
  <c r="L14" i="1" l="1"/>
</calcChain>
</file>

<file path=xl/sharedStrings.xml><?xml version="1.0" encoding="utf-8"?>
<sst xmlns="http://schemas.openxmlformats.org/spreadsheetml/2006/main" count="35" uniqueCount="31">
  <si>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</si>
  <si>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</si>
  <si>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</si>
  <si>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</si>
  <si>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</si>
  <si>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</si>
  <si>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</si>
  <si>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</si>
  <si>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Среднее квадратичное отклонение</t>
  </si>
  <si>
    <t>Коэффициент вариации (%)</t>
  </si>
  <si>
    <t>НМЦК (рын)</t>
  </si>
  <si>
    <t>Цена (руб.)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</si>
  <si>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</si>
  <si>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1</t>
  </si>
  <si>
    <t>2</t>
  </si>
  <si>
    <t>Поставщик 1</t>
  </si>
  <si>
    <t>Поставщик 2</t>
  </si>
  <si>
    <t>Поставщик 3</t>
  </si>
  <si>
    <t>РАСЧЕТ НМЦК</t>
  </si>
  <si>
    <t>Средняя цена (руб.)</t>
  </si>
  <si>
    <t>Объект закупки</t>
  </si>
  <si>
    <t>3</t>
  </si>
  <si>
    <t>Поставка автоматизированных рабочих мест для дооснащения объекта ЦТИ в 2026 году</t>
  </si>
  <si>
    <t>Монитор 9S6-3PB4CH-278 MSI PRO MP273Q E7 27" 16:9 WQHD(2560x1440) IPS Flat,1ms(MPRT),1000:1,100M:1, 250nits,178/178,2xHDMI I 2.0,DP 1.2,Tilt,VESA,75Hz,Black,1y war-ty</t>
  </si>
  <si>
    <t>Персональный компьютер MSI Pro DP21 14M Mini Core i5-14400 (2.5GHz), 16Gb (8*2) DDR5 SO-DIMM, 512GB SSD M.2, Intel Graphics, noDVD, WiFi, BT, 120W, VESA, COM Port, no keyboard&amp;mouse, noOS, 1y war-ty</t>
  </si>
  <si>
    <t>Проводной комплект клавиатура + мышь Philips SPT6247, USB 2.0 104 клав/3 кнопки, 1200dpi, русская заводская раскладка, чёрный</t>
  </si>
  <si>
    <t>26.20.17</t>
  </si>
  <si>
    <t>26.20.15</t>
  </si>
  <si>
    <t>26.20.16</t>
  </si>
  <si>
    <t>шт.</t>
  </si>
  <si>
    <t>НМЦК составляет: 597 192 (Пятьсот девяносто семь тысяч сто девяносто два) рубля 00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</si>
</sst>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2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 applyAlignment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2" fontId="1" fillId="0" borderId="7" xfId="0" applyNumberFormat="1" applyFont="1" applyBorder="1"/>
    <xf numFmtId="164" fontId="8" fillId="0" borderId="1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vertical="center"/>
    </xf>
    <xf numFmtId="2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10" fillId="0" borderId="1" xfId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7</xdr:row>
      <xdr:rowOff>182245</xdr:rowOff>
    </xdr:from>
    <xdr:to>
      <xdr:col>1</xdr:col>
      <xdr:colOff>1521301</xdr:colOff>
      <xdr:row>7</xdr:row>
      <xdr:rowOff>802005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11</xdr:col>
      <xdr:colOff>219075</xdr:colOff>
      <xdr:row>9</xdr:row>
      <xdr:rowOff>85725</xdr:rowOff>
    </xdr:from>
    <xdr:to>
      <xdr:col>11</xdr:col>
      <xdr:colOff>1619885</xdr:colOff>
      <xdr:row>9</xdr:row>
      <xdr:rowOff>614045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57425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123825</xdr:colOff>
      <xdr:row>9</xdr:row>
      <xdr:rowOff>76200</xdr:rowOff>
    </xdr:from>
    <xdr:to>
      <xdr:col>9</xdr:col>
      <xdr:colOff>1200150</xdr:colOff>
      <xdr:row>9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180976</xdr:colOff>
      <xdr:row>9</xdr:row>
      <xdr:rowOff>152399</xdr:rowOff>
    </xdr:from>
    <xdr:to>
      <xdr:col>10</xdr:col>
      <xdr:colOff>1381126</xdr:colOff>
      <xdr:row>9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7"/>
  <sheetViews>
    <sheetView tabSelected="1" view="pageBreakPreview" zoomScaleNormal="100" zoomScaleSheetLayoutView="100" workbookViewId="0">
      <selection activeCell="C5" sqref="C5:L5"/>
    </sheetView>
  </sheetViews>
  <sheetFormatPr defaultColWidth="9" defaultRowHeight="15" x14ac:dyDescent="0.25"/>
  <cols>
    <col min="1" max="1" width="7.85546875" customWidth="1"/>
    <col min="2" max="2" width="33.42578125" bestFit="1" customWidth="1"/>
    <col min="3" max="3" width="12.85546875" bestFit="1" customWidth="1"/>
    <col min="4" max="4" width="17" customWidth="1"/>
    <col min="5" max="5" width="8.85546875" customWidth="1"/>
    <col min="6" max="8" width="22" style="1" customWidth="1"/>
    <col min="9" max="9" width="19.5703125" style="1" customWidth="1"/>
    <col min="10" max="10" width="20.5703125" style="1" customWidth="1"/>
    <col min="11" max="11" width="23" style="1" customWidth="1"/>
    <col min="12" max="12" width="27.7109375" customWidth="1"/>
    <col min="13" max="13" width="18.42578125" customWidth="1"/>
    <col min="14" max="1007" width="9.140625" customWidth="1"/>
  </cols>
  <sheetData>
    <row r="1" spans="1:30" ht="15" customHeight="1" x14ac:dyDescent="0.25">
      <c r="A1" s="2"/>
      <c r="B1" s="2"/>
      <c r="C1" s="2"/>
      <c r="D1" s="2"/>
      <c r="E1" s="2"/>
      <c r="F1" s="3"/>
      <c r="G1" s="3"/>
      <c r="H1" s="3"/>
      <c r="I1" s="3"/>
      <c r="J1" s="3"/>
      <c r="K1" s="3"/>
    </row>
    <row r="2" spans="1:30" ht="41.1" customHeight="1" x14ac:dyDescent="0.3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30" ht="15" customHeight="1" x14ac:dyDescent="0.25">
      <c r="A3" s="2"/>
      <c r="B3" s="2"/>
      <c r="C3" s="2"/>
      <c r="D3" s="2"/>
      <c r="E3" s="2"/>
      <c r="F3" s="3"/>
      <c r="G3" s="3"/>
      <c r="H3" s="3"/>
      <c r="I3" s="3"/>
      <c r="J3" s="3"/>
      <c r="K3" s="3"/>
    </row>
    <row r="4" spans="1:30" x14ac:dyDescent="0.25">
      <c r="A4" s="2"/>
      <c r="B4" s="2"/>
      <c r="C4" s="2"/>
      <c r="D4" s="2"/>
      <c r="E4" s="2"/>
      <c r="F4" s="3"/>
      <c r="G4" s="3"/>
      <c r="H4" s="3"/>
      <c r="I4" s="3"/>
      <c r="J4" s="4"/>
      <c r="K4" s="3"/>
    </row>
    <row r="5" spans="1:30" ht="27" customHeight="1" x14ac:dyDescent="0.25">
      <c r="A5" s="26" t="s">
        <v>20</v>
      </c>
      <c r="B5" s="26"/>
      <c r="C5" s="27" t="s">
        <v>22</v>
      </c>
      <c r="D5" s="28"/>
      <c r="E5" s="28"/>
      <c r="F5" s="28"/>
      <c r="G5" s="28"/>
      <c r="H5" s="28"/>
      <c r="I5" s="28"/>
      <c r="J5" s="28"/>
      <c r="K5" s="28"/>
      <c r="L5" s="29"/>
    </row>
    <row r="6" spans="1:30" ht="47.25" customHeight="1" x14ac:dyDescent="0.25">
      <c r="A6" s="26" t="s">
        <v>1</v>
      </c>
      <c r="B6" s="26"/>
      <c r="C6" s="30" t="s">
        <v>2</v>
      </c>
      <c r="D6" s="31"/>
      <c r="E6" s="31"/>
      <c r="F6" s="31"/>
      <c r="G6" s="31"/>
      <c r="H6" s="31"/>
      <c r="I6" s="31"/>
      <c r="J6" s="31"/>
      <c r="K6" s="31"/>
      <c r="L6" s="32"/>
    </row>
    <row r="7" spans="1:30" ht="42.75" customHeight="1" x14ac:dyDescent="0.25">
      <c r="A7" s="20" t="s">
        <v>18</v>
      </c>
      <c r="B7" s="21"/>
      <c r="C7" s="22"/>
      <c r="D7" s="22"/>
      <c r="E7" s="22"/>
      <c r="F7" s="22"/>
      <c r="G7" s="22"/>
      <c r="H7" s="22"/>
      <c r="I7" s="22"/>
      <c r="J7" s="22"/>
      <c r="K7" s="22"/>
      <c r="L7" s="23"/>
    </row>
    <row r="8" spans="1:30" ht="145.5" customHeight="1" x14ac:dyDescent="0.25">
      <c r="A8" s="24" t="s">
        <v>12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</row>
    <row r="9" spans="1:30" ht="42" customHeight="1" x14ac:dyDescent="0.25">
      <c r="A9" s="34" t="s">
        <v>3</v>
      </c>
      <c r="B9" s="34" t="s">
        <v>4</v>
      </c>
      <c r="C9" s="35" t="s">
        <v>5</v>
      </c>
      <c r="D9" s="34" t="s">
        <v>6</v>
      </c>
      <c r="E9" s="35" t="s">
        <v>7</v>
      </c>
      <c r="F9" s="5" t="s">
        <v>15</v>
      </c>
      <c r="G9" s="5" t="s">
        <v>16</v>
      </c>
      <c r="H9" s="5" t="s">
        <v>17</v>
      </c>
      <c r="I9" s="35" t="s">
        <v>19</v>
      </c>
      <c r="J9" s="6" t="s">
        <v>8</v>
      </c>
      <c r="K9" s="6" t="s">
        <v>9</v>
      </c>
      <c r="L9" s="15" t="s">
        <v>10</v>
      </c>
    </row>
    <row r="10" spans="1:30" ht="58.5" customHeight="1" x14ac:dyDescent="0.25">
      <c r="A10" s="34"/>
      <c r="B10" s="34"/>
      <c r="C10" s="35"/>
      <c r="D10" s="34"/>
      <c r="E10" s="35"/>
      <c r="F10" s="5" t="s">
        <v>11</v>
      </c>
      <c r="G10" s="5" t="s">
        <v>11</v>
      </c>
      <c r="H10" s="5" t="s">
        <v>11</v>
      </c>
      <c r="I10" s="35"/>
      <c r="J10" s="7"/>
      <c r="K10" s="7"/>
      <c r="L10" s="14"/>
    </row>
    <row r="11" spans="1:30" ht="90" x14ac:dyDescent="0.25">
      <c r="A11" s="8" t="s">
        <v>13</v>
      </c>
      <c r="B11" s="41" t="s">
        <v>23</v>
      </c>
      <c r="C11" s="42" t="s">
        <v>26</v>
      </c>
      <c r="D11" s="8" t="s">
        <v>29</v>
      </c>
      <c r="E11" s="16">
        <v>6</v>
      </c>
      <c r="F11" s="17">
        <v>14000</v>
      </c>
      <c r="G11" s="17">
        <v>14120.9</v>
      </c>
      <c r="H11" s="18">
        <v>13932</v>
      </c>
      <c r="I11" s="9">
        <f>ROUND((AVERAGE(F11:H11)),2)</f>
        <v>14017.63</v>
      </c>
      <c r="J11" s="10">
        <f t="shared" ref="J11:J13" si="0">STDEV(F11:H11)</f>
        <v>95.676555818723401</v>
      </c>
      <c r="K11" s="11">
        <f t="shared" ref="K11:K13" si="1">STDEV(F11:H11)/AVERAGE(F11:H11)</f>
        <v>6.8254428935024744E-3</v>
      </c>
      <c r="L11" s="5">
        <f>ROUND((I11*E11),2)</f>
        <v>84105.78</v>
      </c>
      <c r="M11" s="1"/>
      <c r="N11" s="1"/>
    </row>
    <row r="12" spans="1:30" ht="105" x14ac:dyDescent="0.25">
      <c r="A12" s="8" t="s">
        <v>14</v>
      </c>
      <c r="B12" s="41" t="s">
        <v>24</v>
      </c>
      <c r="C12" s="42" t="s">
        <v>27</v>
      </c>
      <c r="D12" s="8" t="s">
        <v>29</v>
      </c>
      <c r="E12" s="16">
        <v>6</v>
      </c>
      <c r="F12" s="17">
        <v>85000</v>
      </c>
      <c r="G12" s="19">
        <v>85101.3</v>
      </c>
      <c r="H12" s="18">
        <v>84568</v>
      </c>
      <c r="I12" s="9">
        <f>ROUND((AVERAGE(F12:H12)),2)</f>
        <v>84889.77</v>
      </c>
      <c r="J12" s="10">
        <f t="shared" si="0"/>
        <v>283.22387493524263</v>
      </c>
      <c r="K12" s="11">
        <f t="shared" si="1"/>
        <v>3.3363724045486752E-3</v>
      </c>
      <c r="L12" s="5">
        <f t="shared" ref="L12:L13" si="2">ROUND((I12*E12),2)</f>
        <v>509338.62</v>
      </c>
      <c r="M12" s="1"/>
      <c r="N12" s="1"/>
    </row>
    <row r="13" spans="1:30" ht="60" x14ac:dyDescent="0.25">
      <c r="A13" s="8" t="s">
        <v>21</v>
      </c>
      <c r="B13" s="41" t="s">
        <v>25</v>
      </c>
      <c r="C13" s="42" t="s">
        <v>28</v>
      </c>
      <c r="D13" s="8" t="s">
        <v>29</v>
      </c>
      <c r="E13" s="16">
        <v>6</v>
      </c>
      <c r="F13" s="17">
        <v>625</v>
      </c>
      <c r="G13" s="19">
        <v>624.79999999999995</v>
      </c>
      <c r="H13" s="18">
        <v>624</v>
      </c>
      <c r="I13" s="9">
        <f t="shared" ref="I13" si="3">ROUND((AVERAGE(F13:H13)),2)</f>
        <v>624.6</v>
      </c>
      <c r="J13" s="10">
        <f t="shared" si="0"/>
        <v>0.52915026221290951</v>
      </c>
      <c r="K13" s="11">
        <f t="shared" si="1"/>
        <v>8.4718261641516092E-4</v>
      </c>
      <c r="L13" s="5">
        <f t="shared" si="2"/>
        <v>3747.6</v>
      </c>
      <c r="M13" s="1"/>
      <c r="N13" s="1"/>
    </row>
    <row r="14" spans="1:30" x14ac:dyDescent="0.25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12"/>
      <c r="L14" s="13">
        <f>SUM(L11:L13)</f>
        <v>597192</v>
      </c>
    </row>
    <row r="15" spans="1:30" ht="36.75" customHeight="1" x14ac:dyDescent="0.25">
      <c r="A15" s="37" t="s">
        <v>30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9"/>
    </row>
    <row r="16" spans="1:30" x14ac:dyDescent="0.25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</row>
    <row r="17" spans="1:12" x14ac:dyDescent="0.2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</sheetData>
  <mergeCells count="17">
    <mergeCell ref="A17:L17"/>
    <mergeCell ref="D9:D10"/>
    <mergeCell ref="E9:E10"/>
    <mergeCell ref="A9:A10"/>
    <mergeCell ref="C9:C10"/>
    <mergeCell ref="B9:B10"/>
    <mergeCell ref="A14:J14"/>
    <mergeCell ref="I9:I10"/>
    <mergeCell ref="A15:AD15"/>
    <mergeCell ref="A16:AD16"/>
    <mergeCell ref="A7:L7"/>
    <mergeCell ref="A8:L8"/>
    <mergeCell ref="A2:L2"/>
    <mergeCell ref="A5:B5"/>
    <mergeCell ref="A6:B6"/>
    <mergeCell ref="C5:L5"/>
    <mergeCell ref="C6:L6"/>
  </mergeCells>
  <phoneticPr fontId="11" type="noConversion"/>
  <pageMargins left="0.24027777777777801" right="0.24027777777777801" top="0.05" bottom="0.209722222222222" header="0.51180555555555496" footer="0.51180555555555496"/>
  <pageSetup paperSize="9" scale="60" orientation="landscape" useFirstPageNumber="1" horizontalDpi="300" verticalDpi="300" r:id="rId1"/>
  <ignoredErrors>
    <ignoredError sqref="I11:K1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Новикова Юлия Игоревна</cp:lastModifiedBy>
  <cp:revision>7</cp:revision>
  <cp:lastPrinted>2024-10-17T12:03:26Z</cp:lastPrinted>
  <dcterms:created xsi:type="dcterms:W3CDTF">2014-01-17T11:35:00Z</dcterms:created>
  <dcterms:modified xsi:type="dcterms:W3CDTF">2026-07-30T16:06:03Z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