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\IRPO\Закупки\___Закупки\Закупки 2026\Калужский филиал\Расходка для чистых помещений (чашка Петри)\На размещение\"/>
    </mc:Choice>
  </mc:AlternateContent>
  <xr:revisionPtr revIDLastSave="0" documentId="13_ncr:1_{AD87AF21-EAAB-4306-BDE4-DC603D9890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5" r:id="rId1"/>
  </sheets>
  <definedNames>
    <definedName name="_Hlk169508356" localSheetId="0">Лист1!#REF!</definedName>
    <definedName name="_Hlk169508395" localSheetId="0">Лист1!#REF!</definedName>
    <definedName name="_Hlk169508414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5" i="5" l="1"/>
  <c r="L15" i="5" s="1"/>
  <c r="K16" i="5"/>
  <c r="K17" i="5"/>
  <c r="K18" i="5"/>
  <c r="L18" i="5" s="1"/>
  <c r="K19" i="5"/>
  <c r="L19" i="5" s="1"/>
  <c r="K20" i="5"/>
  <c r="L20" i="5" s="1"/>
  <c r="K21" i="5"/>
  <c r="K22" i="5"/>
  <c r="K23" i="5"/>
  <c r="L23" i="5" s="1"/>
  <c r="K24" i="5"/>
  <c r="K25" i="5"/>
  <c r="K14" i="5"/>
  <c r="L17" i="5"/>
  <c r="L14" i="5"/>
  <c r="L21" i="5"/>
  <c r="L22" i="5"/>
  <c r="I15" i="5"/>
  <c r="I16" i="5"/>
  <c r="J16" i="5" s="1"/>
  <c r="I17" i="5"/>
  <c r="I18" i="5"/>
  <c r="I19" i="5"/>
  <c r="J19" i="5" s="1"/>
  <c r="I20" i="5"/>
  <c r="J20" i="5" s="1"/>
  <c r="I21" i="5"/>
  <c r="J21" i="5" s="1"/>
  <c r="I22" i="5"/>
  <c r="J22" i="5" s="1"/>
  <c r="I23" i="5"/>
  <c r="I24" i="5"/>
  <c r="I25" i="5"/>
  <c r="L16" i="5"/>
  <c r="L24" i="5"/>
  <c r="L25" i="5"/>
  <c r="J15" i="5"/>
  <c r="J17" i="5"/>
  <c r="J18" i="5"/>
  <c r="J23" i="5"/>
  <c r="J24" i="5"/>
  <c r="J25" i="5"/>
  <c r="I14" i="5"/>
  <c r="J14" i="5" s="1"/>
  <c r="L26" i="5" l="1"/>
</calcChain>
</file>

<file path=xl/sharedStrings.xml><?xml version="1.0" encoding="utf-8"?>
<sst xmlns="http://schemas.openxmlformats.org/spreadsheetml/2006/main" count="63" uniqueCount="49">
  <si>
    <t>Метод сопоставимых рыночных цен (анализа рынка)</t>
  </si>
  <si>
    <t>Срок поставки (выполнения работ, оказания услуг):</t>
  </si>
  <si>
    <t>N п/п</t>
  </si>
  <si>
    <t>Наименование поставляемых товаров, выполняемых работ, оказываемых услуг</t>
  </si>
  <si>
    <t>Ед. изм.</t>
  </si>
  <si>
    <t>Кол-во (объем) закупаемого товара (работы, услуги)</t>
  </si>
  <si>
    <t>Источник информации о цене единицы товара, работы, услуги (руб./ед.изм.)</t>
  </si>
  <si>
    <t>Коэффициент вариации, в %
(не должен превышать 33%)</t>
  </si>
  <si>
    <t xml:space="preserve">Однородность (неоднородность) цены единицы товара, работы, услуги </t>
  </si>
  <si>
    <t>ИТОГО:</t>
  </si>
  <si>
    <t>Наименование валюты: российский рубль.</t>
  </si>
  <si>
    <t>Штука</t>
  </si>
  <si>
    <t>ОКПД2</t>
  </si>
  <si>
    <t>Обоснование начальной (максимальной) цены контракта</t>
  </si>
  <si>
    <t>Наименование закупки (предмет контракта):</t>
  </si>
  <si>
    <t>Используемый метод определения цены контракта:</t>
  </si>
  <si>
    <t>Начальная (максимальная) цена контракта:</t>
  </si>
  <si>
    <t>Начальная (максимальная) цена контракта, определенная методом сопоставимых                                      рыночных цен (анализа рынка)</t>
  </si>
  <si>
    <t>Средняя цена (с учетом всех налогов и сборов)</t>
  </si>
  <si>
    <t>Поставка расходных материалов для Лаборатории «Синтез и обработка минералов» для нужд Калужского филиала ФГБОУ ДПО ИРПО</t>
  </si>
  <si>
    <t>с даты заключения Контракта в течение 20 (двадцати) рабочих дней.</t>
  </si>
  <si>
    <t>Чашка Петри, многоразового использования</t>
  </si>
  <si>
    <t>Средство дезинфицирующее Тип 1</t>
  </si>
  <si>
    <t>Средство дезинфицирующее Тип 2</t>
  </si>
  <si>
    <t>Средство дезинфицирующее Тип 3</t>
  </si>
  <si>
    <t>Средство дезинфицирующее Тип 4</t>
  </si>
  <si>
    <t>Средство дезинфицирующее Тип 5</t>
  </si>
  <si>
    <t>Полирующее средство для стали и металлической поверхности</t>
  </si>
  <si>
    <t>Бутылка-распылитель</t>
  </si>
  <si>
    <t>Банка-капельница</t>
  </si>
  <si>
    <t>Безворсовые салфетки для чистых помещений</t>
  </si>
  <si>
    <t>Валики для чистых помещений</t>
  </si>
  <si>
    <t>Средство для удаления силиконовых масел и смазок</t>
  </si>
  <si>
    <t>Упаковка</t>
  </si>
  <si>
    <t>23.19.23.110</t>
  </si>
  <si>
    <t>20.20.14.000</t>
  </si>
  <si>
    <t>20.41.43.140</t>
  </si>
  <si>
    <t>22.22.14.190</t>
  </si>
  <si>
    <t>22.29.29.190</t>
  </si>
  <si>
    <t>13.95.10.190</t>
  </si>
  <si>
    <t>20.59.59.900</t>
  </si>
  <si>
    <t>КП рег.№01-05/01-1256/2026 от 16.07.2026</t>
  </si>
  <si>
    <t>КП рег.№01-05/01-1258/2026 от 16.07.2026</t>
  </si>
  <si>
    <t>КП рег.№01-05/01-1260/2026 от 16.07.2026</t>
  </si>
  <si>
    <t>Обоснование начальной (максимальной) цены контракта подготовил: главный специалист отдела планирования и осуществления закупок Дирекции по закупкам и хозяйственному обеспечению</t>
  </si>
  <si>
    <t>П.А.Афонченкова
+7-499-009-05-50</t>
  </si>
  <si>
    <t>Дата подготовки обоснования начальной (максимальной) цены контракта:
 "16" июля 2026 года</t>
  </si>
  <si>
    <t>л; дм[3*]</t>
  </si>
  <si>
    <t>505 451 (Пятьсот пять тысяч четыреста пятьдесят один) рубль 93 копейки, с учетом всех налогов и сборов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</si>
</sst>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8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/>
      <bottom/>
      <diagonal/>
    </border>
  </borders>
  <cellStyleXfs count="3">
    <xf numFmtId="0" fontId="0" fillId="0" borderId="0"/>
    <xf numFmtId="0" fontId="2" fillId="0" borderId="0">
      <alignment horizontal="center" vertical="center"/>
    </xf>
    <xf numFmtId="0" fontId="2" fillId="0" borderId="0">
      <alignment horizontal="right" vertical="center"/>
    </xf>
  </cellStyleXfs>
  <cellXfs count="7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4" fontId="5" fillId="0" borderId="22" xfId="0" applyNumberFormat="1" applyFont="1" applyFill="1" applyBorder="1" applyAlignment="1">
      <alignment horizontal="center" vertical="center"/>
    </xf>
    <xf numFmtId="4" fontId="5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center" vertical="center" wrapText="1"/>
    </xf>
    <xf numFmtId="10" fontId="4" fillId="3" borderId="24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" fontId="4" fillId="3" borderId="15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3" borderId="22" xfId="0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3">
    <cellStyle name="S5" xfId="1" xr:uid="{2A4F25E2-5707-40A7-ACD2-E68BA9C19009}"/>
    <cellStyle name="S7" xfId="2" xr:uid="{E4909FAC-28A7-4CAA-99EB-9089A3211A1F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A16C-4558-4392-9685-B92932CAB7D2}">
  <sheetPr>
    <pageSetUpPr fitToPage="1"/>
  </sheetPr>
  <dimension ref="A1:L33"/>
  <sheetViews>
    <sheetView tabSelected="1" zoomScale="70" zoomScaleNormal="70" workbookViewId="0">
      <selection activeCell="J14" sqref="J14"/>
    </sheetView>
  </sheetViews>
  <sheetFormatPr defaultColWidth="12.5703125" defaultRowHeight="15" x14ac:dyDescent="0.2"/>
  <cols>
    <col min="1" max="1" width="6.28515625" style="1" bestFit="1" customWidth="1"/>
    <col min="2" max="2" width="43.140625" style="1" customWidth="1"/>
    <col min="3" max="3" width="16.5703125" style="1" customWidth="1"/>
    <col min="4" max="4" width="15.28515625" style="1" customWidth="1"/>
    <col min="5" max="5" width="15.140625" style="1" customWidth="1"/>
    <col min="6" max="6" width="19.85546875" style="2" customWidth="1"/>
    <col min="7" max="7" width="19" style="1" customWidth="1"/>
    <col min="8" max="8" width="18.85546875" style="3" customWidth="1"/>
    <col min="9" max="9" width="15.5703125" style="1" customWidth="1"/>
    <col min="10" max="10" width="22.28515625" style="1" customWidth="1"/>
    <col min="11" max="11" width="18.42578125" style="1" customWidth="1"/>
    <col min="12" max="12" width="26.140625" style="1" customWidth="1"/>
    <col min="13" max="16384" width="12.5703125" style="1"/>
  </cols>
  <sheetData>
    <row r="1" spans="1:12" ht="23.45" customHeight="1" x14ac:dyDescent="0.2">
      <c r="A1" s="4"/>
      <c r="B1" s="4"/>
      <c r="C1" s="4"/>
      <c r="D1" s="4"/>
      <c r="E1" s="4"/>
      <c r="F1" s="5"/>
      <c r="G1" s="4"/>
      <c r="H1" s="6"/>
      <c r="I1" s="4"/>
      <c r="J1" s="4"/>
      <c r="K1" s="50"/>
      <c r="L1" s="50"/>
    </row>
    <row r="2" spans="1:12" ht="23.25" customHeight="1" x14ac:dyDescent="0.2">
      <c r="A2" s="4"/>
      <c r="B2" s="51" t="s">
        <v>13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39" customHeight="1" x14ac:dyDescent="0.2">
      <c r="A3" s="53" t="s">
        <v>14</v>
      </c>
      <c r="B3" s="54"/>
      <c r="C3" s="54"/>
      <c r="D3" s="55"/>
      <c r="E3" s="56" t="s">
        <v>19</v>
      </c>
      <c r="F3" s="57"/>
      <c r="G3" s="57"/>
      <c r="H3" s="57"/>
      <c r="I3" s="57"/>
      <c r="J3" s="57"/>
      <c r="K3" s="57"/>
      <c r="L3" s="58"/>
    </row>
    <row r="4" spans="1:12" ht="19.5" customHeight="1" x14ac:dyDescent="0.2">
      <c r="A4" s="53" t="s">
        <v>15</v>
      </c>
      <c r="B4" s="54"/>
      <c r="C4" s="54"/>
      <c r="D4" s="55"/>
      <c r="E4" s="53" t="s">
        <v>0</v>
      </c>
      <c r="F4" s="54"/>
      <c r="G4" s="54"/>
      <c r="H4" s="54"/>
      <c r="I4" s="54"/>
      <c r="J4" s="54"/>
      <c r="K4" s="54"/>
      <c r="L4" s="55"/>
    </row>
    <row r="5" spans="1:12" ht="18" customHeight="1" x14ac:dyDescent="0.2">
      <c r="A5" s="53" t="s">
        <v>1</v>
      </c>
      <c r="B5" s="54"/>
      <c r="C5" s="54"/>
      <c r="D5" s="55"/>
      <c r="E5" s="62" t="s">
        <v>20</v>
      </c>
      <c r="F5" s="54"/>
      <c r="G5" s="54"/>
      <c r="H5" s="54"/>
      <c r="I5" s="54"/>
      <c r="J5" s="54"/>
      <c r="K5" s="54"/>
      <c r="L5" s="55"/>
    </row>
    <row r="6" spans="1:12" ht="34.5" customHeight="1" x14ac:dyDescent="0.2">
      <c r="A6" s="53" t="s">
        <v>16</v>
      </c>
      <c r="B6" s="54"/>
      <c r="C6" s="54"/>
      <c r="D6" s="55"/>
      <c r="E6" s="63" t="s">
        <v>48</v>
      </c>
      <c r="F6" s="64"/>
      <c r="G6" s="64"/>
      <c r="H6" s="64"/>
      <c r="I6" s="64"/>
      <c r="J6" s="64"/>
      <c r="K6" s="64"/>
      <c r="L6" s="65"/>
    </row>
    <row r="7" spans="1:12" ht="15.75" x14ac:dyDescent="0.2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7"/>
    </row>
    <row r="8" spans="1:12" ht="15.75" customHeight="1" x14ac:dyDescent="0.2">
      <c r="A8" s="47" t="s">
        <v>2</v>
      </c>
      <c r="B8" s="47" t="s">
        <v>3</v>
      </c>
      <c r="C8" s="47" t="s">
        <v>12</v>
      </c>
      <c r="D8" s="47" t="s">
        <v>4</v>
      </c>
      <c r="E8" s="47" t="s">
        <v>5</v>
      </c>
      <c r="F8" s="68" t="s">
        <v>6</v>
      </c>
      <c r="G8" s="69"/>
      <c r="H8" s="70"/>
      <c r="I8" s="47" t="s">
        <v>7</v>
      </c>
      <c r="J8" s="47" t="s">
        <v>8</v>
      </c>
      <c r="K8" s="47" t="s">
        <v>18</v>
      </c>
      <c r="L8" s="47" t="s">
        <v>17</v>
      </c>
    </row>
    <row r="9" spans="1:12" ht="15.75" customHeight="1" x14ac:dyDescent="0.2">
      <c r="A9" s="48"/>
      <c r="B9" s="48"/>
      <c r="C9" s="48"/>
      <c r="D9" s="48"/>
      <c r="E9" s="48"/>
      <c r="F9" s="71"/>
      <c r="G9" s="52"/>
      <c r="H9" s="72"/>
      <c r="I9" s="48"/>
      <c r="J9" s="48"/>
      <c r="K9" s="48"/>
      <c r="L9" s="48"/>
    </row>
    <row r="10" spans="1:12" ht="15.75" customHeight="1" x14ac:dyDescent="0.2">
      <c r="A10" s="48"/>
      <c r="B10" s="48"/>
      <c r="C10" s="48"/>
      <c r="D10" s="48"/>
      <c r="E10" s="48"/>
      <c r="F10" s="73"/>
      <c r="G10" s="66"/>
      <c r="H10" s="67"/>
      <c r="I10" s="48"/>
      <c r="J10" s="48"/>
      <c r="K10" s="48"/>
      <c r="L10" s="48"/>
    </row>
    <row r="11" spans="1:12" ht="93" customHeight="1" x14ac:dyDescent="0.2">
      <c r="A11" s="49"/>
      <c r="B11" s="48"/>
      <c r="C11" s="49"/>
      <c r="D11" s="49"/>
      <c r="E11" s="49"/>
      <c r="F11" s="7" t="s">
        <v>41</v>
      </c>
      <c r="G11" s="7" t="s">
        <v>42</v>
      </c>
      <c r="H11" s="7" t="s">
        <v>43</v>
      </c>
      <c r="I11" s="49"/>
      <c r="J11" s="49"/>
      <c r="K11" s="49"/>
      <c r="L11" s="49"/>
    </row>
    <row r="12" spans="1:12" ht="15.75" x14ac:dyDescent="0.2">
      <c r="A12" s="33">
        <v>1</v>
      </c>
      <c r="B12" s="13">
        <v>2</v>
      </c>
      <c r="C12" s="9">
        <v>3</v>
      </c>
      <c r="D12" s="10">
        <v>4</v>
      </c>
      <c r="E12" s="10">
        <v>5</v>
      </c>
      <c r="F12" s="11">
        <v>6</v>
      </c>
      <c r="G12" s="10">
        <v>7</v>
      </c>
      <c r="H12" s="12">
        <v>8</v>
      </c>
      <c r="I12" s="10">
        <v>9</v>
      </c>
      <c r="J12" s="32">
        <v>10</v>
      </c>
      <c r="K12" s="32">
        <v>11</v>
      </c>
      <c r="L12" s="32">
        <v>12</v>
      </c>
    </row>
    <row r="13" spans="1:12" ht="15.75" x14ac:dyDescent="0.2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ht="38.25" customHeight="1" x14ac:dyDescent="0.2">
      <c r="A14" s="34">
        <v>1</v>
      </c>
      <c r="B14" s="35" t="s">
        <v>21</v>
      </c>
      <c r="C14" s="36" t="s">
        <v>34</v>
      </c>
      <c r="D14" s="44" t="s">
        <v>11</v>
      </c>
      <c r="E14" s="40">
        <v>10</v>
      </c>
      <c r="F14" s="45">
        <v>168.26</v>
      </c>
      <c r="G14" s="46">
        <v>169.33</v>
      </c>
      <c r="H14" s="46">
        <v>162.9</v>
      </c>
      <c r="I14" s="37">
        <f>STDEV(F14:H14)/AVERAGE(F14:H14)</f>
        <v>2.0651394370192845E-2</v>
      </c>
      <c r="J14" s="14" t="str">
        <f t="shared" ref="J14:J25" si="0">IF(I14&lt;0.33,"ОДНОРОДНЫЕ","НЕОДНОРОДНЫЕ")</f>
        <v>ОДНОРОДНЫЕ</v>
      </c>
      <c r="K14" s="38">
        <f>ROUNDDOWN((F14+G14+H14)/3,2)</f>
        <v>166.83</v>
      </c>
      <c r="L14" s="39">
        <f t="shared" ref="L14:L25" si="1">E14*K14</f>
        <v>1668.3000000000002</v>
      </c>
    </row>
    <row r="15" spans="1:12" ht="33" customHeight="1" x14ac:dyDescent="0.2">
      <c r="A15" s="34">
        <v>2</v>
      </c>
      <c r="B15" s="35" t="s">
        <v>22</v>
      </c>
      <c r="C15" s="36" t="s">
        <v>35</v>
      </c>
      <c r="D15" s="44" t="s">
        <v>47</v>
      </c>
      <c r="E15" s="40">
        <v>10</v>
      </c>
      <c r="F15" s="45">
        <v>1622.77</v>
      </c>
      <c r="G15" s="46">
        <v>1633.11</v>
      </c>
      <c r="H15" s="46">
        <v>1571.08</v>
      </c>
      <c r="I15" s="37">
        <f t="shared" ref="I15:I25" si="2">STDEV(F15:H15)/AVERAGE(F15:H15)</f>
        <v>2.0654457298611189E-2</v>
      </c>
      <c r="J15" s="14" t="str">
        <f t="shared" si="0"/>
        <v>ОДНОРОДНЫЕ</v>
      </c>
      <c r="K15" s="38">
        <f t="shared" ref="K15:K25" si="3">ROUNDDOWN((F15+G15+H15)/3,2)</f>
        <v>1608.98</v>
      </c>
      <c r="L15" s="39">
        <f t="shared" si="1"/>
        <v>16089.8</v>
      </c>
    </row>
    <row r="16" spans="1:12" ht="33.75" customHeight="1" x14ac:dyDescent="0.2">
      <c r="A16" s="34">
        <v>3</v>
      </c>
      <c r="B16" s="35" t="s">
        <v>23</v>
      </c>
      <c r="C16" s="36" t="s">
        <v>35</v>
      </c>
      <c r="D16" s="44" t="s">
        <v>47</v>
      </c>
      <c r="E16" s="40">
        <v>24</v>
      </c>
      <c r="F16" s="45">
        <v>1028.25</v>
      </c>
      <c r="G16" s="46">
        <v>1034.8</v>
      </c>
      <c r="H16" s="46">
        <v>995.5</v>
      </c>
      <c r="I16" s="37">
        <f t="shared" si="2"/>
        <v>2.0652241253045985E-2</v>
      </c>
      <c r="J16" s="14" t="str">
        <f t="shared" si="0"/>
        <v>ОДНОРОДНЫЕ</v>
      </c>
      <c r="K16" s="38">
        <f t="shared" si="3"/>
        <v>1019.51</v>
      </c>
      <c r="L16" s="39">
        <f t="shared" si="1"/>
        <v>24468.239999999998</v>
      </c>
    </row>
    <row r="17" spans="1:12" ht="33.75" customHeight="1" x14ac:dyDescent="0.2">
      <c r="A17" s="34">
        <v>4</v>
      </c>
      <c r="B17" s="35" t="s">
        <v>24</v>
      </c>
      <c r="C17" s="36" t="s">
        <v>35</v>
      </c>
      <c r="D17" s="44" t="s">
        <v>47</v>
      </c>
      <c r="E17" s="40">
        <v>24</v>
      </c>
      <c r="F17" s="45">
        <v>1289.99</v>
      </c>
      <c r="G17" s="46">
        <v>1298.21</v>
      </c>
      <c r="H17" s="46">
        <v>1248.9000000000001</v>
      </c>
      <c r="I17" s="37">
        <f t="shared" si="2"/>
        <v>2.0654582783401265E-2</v>
      </c>
      <c r="J17" s="14" t="str">
        <f t="shared" si="0"/>
        <v>ОДНОРОДНЫЕ</v>
      </c>
      <c r="K17" s="38">
        <f t="shared" si="3"/>
        <v>1279.03</v>
      </c>
      <c r="L17" s="39">
        <f t="shared" si="1"/>
        <v>30696.720000000001</v>
      </c>
    </row>
    <row r="18" spans="1:12" ht="24" customHeight="1" x14ac:dyDescent="0.2">
      <c r="A18" s="34">
        <v>5</v>
      </c>
      <c r="B18" s="35" t="s">
        <v>25</v>
      </c>
      <c r="C18" s="36" t="s">
        <v>35</v>
      </c>
      <c r="D18" s="44" t="s">
        <v>47</v>
      </c>
      <c r="E18" s="40">
        <v>27</v>
      </c>
      <c r="F18" s="45">
        <v>616.95000000000005</v>
      </c>
      <c r="G18" s="46">
        <v>620.88</v>
      </c>
      <c r="H18" s="46">
        <v>597.29999999999995</v>
      </c>
      <c r="I18" s="37">
        <f t="shared" si="2"/>
        <v>2.0652241253046062E-2</v>
      </c>
      <c r="J18" s="14" t="str">
        <f t="shared" si="0"/>
        <v>ОДНОРОДНЫЕ</v>
      </c>
      <c r="K18" s="38">
        <f t="shared" si="3"/>
        <v>611.71</v>
      </c>
      <c r="L18" s="39">
        <f t="shared" si="1"/>
        <v>16516.170000000002</v>
      </c>
    </row>
    <row r="19" spans="1:12" ht="24" customHeight="1" x14ac:dyDescent="0.2">
      <c r="A19" s="34">
        <v>6</v>
      </c>
      <c r="B19" s="35" t="s">
        <v>26</v>
      </c>
      <c r="C19" s="36" t="s">
        <v>35</v>
      </c>
      <c r="D19" s="44" t="s">
        <v>47</v>
      </c>
      <c r="E19" s="40">
        <v>36</v>
      </c>
      <c r="F19" s="45">
        <v>721.65</v>
      </c>
      <c r="G19" s="46">
        <v>726.24</v>
      </c>
      <c r="H19" s="46">
        <v>698.66</v>
      </c>
      <c r="I19" s="37">
        <f t="shared" si="2"/>
        <v>2.0653046569868726E-2</v>
      </c>
      <c r="J19" s="14" t="str">
        <f t="shared" si="0"/>
        <v>ОДНОРОДНЫЕ</v>
      </c>
      <c r="K19" s="38">
        <f t="shared" si="3"/>
        <v>715.51</v>
      </c>
      <c r="L19" s="39">
        <f t="shared" si="1"/>
        <v>25758.36</v>
      </c>
    </row>
    <row r="20" spans="1:12" ht="33" customHeight="1" x14ac:dyDescent="0.2">
      <c r="A20" s="34">
        <v>7</v>
      </c>
      <c r="B20" s="35" t="s">
        <v>27</v>
      </c>
      <c r="C20" s="36" t="s">
        <v>36</v>
      </c>
      <c r="D20" s="44" t="s">
        <v>11</v>
      </c>
      <c r="E20" s="40">
        <v>39</v>
      </c>
      <c r="F20" s="45">
        <v>1276.9000000000001</v>
      </c>
      <c r="G20" s="46">
        <v>1285.04</v>
      </c>
      <c r="H20" s="46">
        <v>1236.23</v>
      </c>
      <c r="I20" s="37">
        <f t="shared" si="2"/>
        <v>2.0654154106302967E-2</v>
      </c>
      <c r="J20" s="14" t="str">
        <f t="shared" si="0"/>
        <v>ОДНОРОДНЫЕ</v>
      </c>
      <c r="K20" s="38">
        <f t="shared" si="3"/>
        <v>1266.05</v>
      </c>
      <c r="L20" s="39">
        <f t="shared" si="1"/>
        <v>49375.95</v>
      </c>
    </row>
    <row r="21" spans="1:12" ht="24" customHeight="1" x14ac:dyDescent="0.2">
      <c r="A21" s="34">
        <v>8</v>
      </c>
      <c r="B21" s="35" t="s">
        <v>28</v>
      </c>
      <c r="C21" s="36" t="s">
        <v>37</v>
      </c>
      <c r="D21" s="44" t="s">
        <v>11</v>
      </c>
      <c r="E21" s="40">
        <v>15</v>
      </c>
      <c r="F21" s="45">
        <v>280.43</v>
      </c>
      <c r="G21" s="46">
        <v>282.22000000000003</v>
      </c>
      <c r="H21" s="46">
        <v>271.5</v>
      </c>
      <c r="I21" s="37">
        <f t="shared" si="2"/>
        <v>2.0653259364436571E-2</v>
      </c>
      <c r="J21" s="14" t="str">
        <f t="shared" si="0"/>
        <v>ОДНОРОДНЫЕ</v>
      </c>
      <c r="K21" s="38">
        <f t="shared" si="3"/>
        <v>278.05</v>
      </c>
      <c r="L21" s="39">
        <f t="shared" si="1"/>
        <v>4170.75</v>
      </c>
    </row>
    <row r="22" spans="1:12" ht="24" customHeight="1" x14ac:dyDescent="0.2">
      <c r="A22" s="34">
        <v>9</v>
      </c>
      <c r="B22" s="35" t="s">
        <v>29</v>
      </c>
      <c r="C22" s="36" t="s">
        <v>38</v>
      </c>
      <c r="D22" s="44" t="s">
        <v>11</v>
      </c>
      <c r="E22" s="40">
        <v>15</v>
      </c>
      <c r="F22" s="45">
        <v>512.26</v>
      </c>
      <c r="G22" s="46">
        <v>515.52</v>
      </c>
      <c r="H22" s="46">
        <v>495.94</v>
      </c>
      <c r="I22" s="37">
        <f t="shared" si="2"/>
        <v>2.0655055619139315E-2</v>
      </c>
      <c r="J22" s="14" t="str">
        <f t="shared" si="0"/>
        <v>ОДНОРОДНЫЕ</v>
      </c>
      <c r="K22" s="38">
        <f t="shared" si="3"/>
        <v>507.9</v>
      </c>
      <c r="L22" s="39">
        <f t="shared" si="1"/>
        <v>7618.5</v>
      </c>
    </row>
    <row r="23" spans="1:12" ht="32.25" customHeight="1" x14ac:dyDescent="0.2">
      <c r="A23" s="34">
        <v>10</v>
      </c>
      <c r="B23" s="35" t="s">
        <v>30</v>
      </c>
      <c r="C23" s="36" t="s">
        <v>39</v>
      </c>
      <c r="D23" s="44" t="s">
        <v>33</v>
      </c>
      <c r="E23" s="40">
        <v>90</v>
      </c>
      <c r="F23" s="45">
        <v>3178.23</v>
      </c>
      <c r="G23" s="46">
        <v>3198.48</v>
      </c>
      <c r="H23" s="46">
        <v>3077</v>
      </c>
      <c r="I23" s="37">
        <f t="shared" si="2"/>
        <v>2.06532365154556E-2</v>
      </c>
      <c r="J23" s="14" t="str">
        <f t="shared" si="0"/>
        <v>ОДНОРОДНЫЕ</v>
      </c>
      <c r="K23" s="38">
        <f t="shared" si="3"/>
        <v>3151.23</v>
      </c>
      <c r="L23" s="39">
        <f t="shared" si="1"/>
        <v>283610.7</v>
      </c>
    </row>
    <row r="24" spans="1:12" ht="24" customHeight="1" x14ac:dyDescent="0.2">
      <c r="A24" s="34">
        <v>11</v>
      </c>
      <c r="B24" s="35" t="s">
        <v>31</v>
      </c>
      <c r="C24" s="36" t="s">
        <v>38</v>
      </c>
      <c r="D24" s="44" t="s">
        <v>33</v>
      </c>
      <c r="E24" s="40">
        <v>9</v>
      </c>
      <c r="F24" s="45">
        <v>1357.36</v>
      </c>
      <c r="G24" s="46">
        <v>1366</v>
      </c>
      <c r="H24" s="46">
        <v>1314.12</v>
      </c>
      <c r="I24" s="37">
        <f t="shared" si="2"/>
        <v>2.0653868770405221E-2</v>
      </c>
      <c r="J24" s="14" t="str">
        <f t="shared" si="0"/>
        <v>ОДНОРОДНЫЕ</v>
      </c>
      <c r="K24" s="38">
        <f t="shared" si="3"/>
        <v>1345.82</v>
      </c>
      <c r="L24" s="39">
        <f t="shared" si="1"/>
        <v>12112.38</v>
      </c>
    </row>
    <row r="25" spans="1:12" ht="33.75" customHeight="1" x14ac:dyDescent="0.2">
      <c r="A25" s="34">
        <v>12</v>
      </c>
      <c r="B25" s="35" t="s">
        <v>32</v>
      </c>
      <c r="C25" s="36" t="s">
        <v>40</v>
      </c>
      <c r="D25" s="44" t="s">
        <v>11</v>
      </c>
      <c r="E25" s="40">
        <v>9</v>
      </c>
      <c r="F25" s="45">
        <v>3739.1</v>
      </c>
      <c r="G25" s="46">
        <v>3762.92</v>
      </c>
      <c r="H25" s="46">
        <v>3620</v>
      </c>
      <c r="I25" s="37">
        <f t="shared" si="2"/>
        <v>2.0653780619604371E-2</v>
      </c>
      <c r="J25" s="14" t="str">
        <f t="shared" si="0"/>
        <v>ОДНОРОДНЫЕ</v>
      </c>
      <c r="K25" s="38">
        <f t="shared" si="3"/>
        <v>3707.34</v>
      </c>
      <c r="L25" s="39">
        <f t="shared" si="1"/>
        <v>33366.06</v>
      </c>
    </row>
    <row r="26" spans="1:12" ht="20.25" customHeight="1" x14ac:dyDescent="0.2">
      <c r="A26" s="8"/>
      <c r="B26" s="27" t="s">
        <v>9</v>
      </c>
      <c r="C26" s="26"/>
      <c r="D26" s="28"/>
      <c r="E26" s="28"/>
      <c r="F26" s="29"/>
      <c r="G26" s="30"/>
      <c r="H26" s="30"/>
      <c r="I26" s="30"/>
      <c r="J26" s="30"/>
      <c r="K26" s="25"/>
      <c r="L26" s="15">
        <f>L14+L15+L16+L17+L18+L19+L20+L21+L22+L23+L24+L25</f>
        <v>505451.93</v>
      </c>
    </row>
    <row r="27" spans="1:12" ht="20.25" customHeight="1" x14ac:dyDescent="0.2">
      <c r="A27" s="4"/>
      <c r="B27" s="4" t="s">
        <v>10</v>
      </c>
      <c r="C27" s="31"/>
      <c r="D27" s="4"/>
      <c r="E27" s="4"/>
      <c r="F27" s="5"/>
      <c r="G27" s="4"/>
      <c r="H27" s="6"/>
      <c r="I27" s="4"/>
      <c r="J27" s="4"/>
      <c r="K27" s="4"/>
      <c r="L27" s="4"/>
    </row>
    <row r="28" spans="1:12" ht="27" customHeight="1" x14ac:dyDescent="0.2">
      <c r="A28" s="4"/>
      <c r="B28" s="4"/>
      <c r="C28" s="4"/>
      <c r="D28" s="4"/>
      <c r="E28" s="4"/>
      <c r="F28" s="5"/>
      <c r="G28" s="4"/>
      <c r="H28" s="6"/>
      <c r="I28" s="4"/>
      <c r="J28" s="4"/>
      <c r="K28" s="4"/>
      <c r="L28" s="4"/>
    </row>
    <row r="29" spans="1:12" ht="57.6" customHeight="1" x14ac:dyDescent="0.2">
      <c r="A29" s="60" t="s">
        <v>44</v>
      </c>
      <c r="B29" s="61"/>
      <c r="C29" s="61"/>
      <c r="D29" s="61"/>
      <c r="E29" s="61"/>
      <c r="F29" s="61"/>
      <c r="G29" s="42"/>
      <c r="H29" s="42"/>
      <c r="I29" s="42"/>
      <c r="J29" s="41" t="s">
        <v>45</v>
      </c>
      <c r="K29" s="41"/>
      <c r="L29" s="43"/>
    </row>
    <row r="30" spans="1:12" ht="10.5" customHeight="1" x14ac:dyDescent="0.2">
      <c r="A30" s="16"/>
      <c r="B30" s="17"/>
      <c r="C30" s="24"/>
      <c r="D30" s="17"/>
      <c r="E30" s="17"/>
      <c r="F30" s="19"/>
      <c r="G30" s="17"/>
      <c r="H30" s="20"/>
      <c r="I30" s="17"/>
      <c r="J30" s="17"/>
      <c r="K30" s="17"/>
      <c r="L30" s="17"/>
    </row>
    <row r="31" spans="1:12" ht="21" hidden="1" customHeight="1" x14ac:dyDescent="0.2">
      <c r="A31" s="16"/>
      <c r="B31" s="17"/>
      <c r="C31" s="17"/>
      <c r="D31" s="17"/>
      <c r="E31" s="17"/>
      <c r="F31" s="19"/>
      <c r="G31" s="17"/>
      <c r="H31" s="20"/>
      <c r="I31" s="17"/>
      <c r="J31" s="17"/>
      <c r="K31" s="17"/>
      <c r="L31" s="17"/>
    </row>
    <row r="32" spans="1:12" ht="72.599999999999994" customHeight="1" x14ac:dyDescent="0.2">
      <c r="B32" s="23" t="s">
        <v>46</v>
      </c>
      <c r="C32" s="17"/>
      <c r="D32" s="4"/>
      <c r="E32" s="18"/>
      <c r="F32" s="21"/>
      <c r="G32" s="18"/>
      <c r="H32" s="22"/>
      <c r="I32" s="18"/>
      <c r="J32" s="18"/>
      <c r="K32" s="17"/>
      <c r="L32" s="17"/>
    </row>
    <row r="33" spans="3:3" ht="15.75" x14ac:dyDescent="0.2">
      <c r="C33" s="4"/>
    </row>
  </sheetData>
  <mergeCells count="23">
    <mergeCell ref="A13:L13"/>
    <mergeCell ref="A29:F29"/>
    <mergeCell ref="A5:D5"/>
    <mergeCell ref="E5:L5"/>
    <mergeCell ref="A6:D6"/>
    <mergeCell ref="E6:L6"/>
    <mergeCell ref="L8:L11"/>
    <mergeCell ref="A7:L7"/>
    <mergeCell ref="A8:A11"/>
    <mergeCell ref="B8:B11"/>
    <mergeCell ref="C8:C11"/>
    <mergeCell ref="D8:D11"/>
    <mergeCell ref="E8:E11"/>
    <mergeCell ref="F8:H10"/>
    <mergeCell ref="I8:I11"/>
    <mergeCell ref="J8:J11"/>
    <mergeCell ref="K8:K11"/>
    <mergeCell ref="K1:L1"/>
    <mergeCell ref="B2:L2"/>
    <mergeCell ref="A3:D3"/>
    <mergeCell ref="E3:L3"/>
    <mergeCell ref="A4:D4"/>
    <mergeCell ref="E4:L4"/>
  </mergeCells>
  <phoneticPr fontId="1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Афонченкова Полина Анатольевна</cp:lastModifiedBy>
  <cp:lastPrinted>2026-07-23T13:39:55Z</cp:lastPrinted>
  <dcterms:created xsi:type="dcterms:W3CDTF">2022-08-25T07:02:48Z</dcterms:created>
  <dcterms:modified xsi:type="dcterms:W3CDTF">2026-07-24T07:39:15Z</dcterms:modified>
</cp:coreProperties>
</file>