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525" windowWidth="24030" windowHeight="4515"/>
  </bookViews>
  <sheets>
    <sheet name="ОБОСНОВАНИЕ" sheetId="3" r:id="rId1"/>
    <sheet name="ИНСТРУКЦИЯ" sheetId="4" r:id="rId2"/>
  </sheets>
  <definedNames>
    <definedName name="_xlnm.Print_Titles" localSheetId="0">ОБОСНОВАНИЕ!$9:$11</definedName>
  </definedNames>
  <calcPr calcId="145621"/>
</workbook>
</file>

<file path=xl/calcChain.xml><?xml version="1.0" encoding="utf-8"?>
<calcChain xmlns="http://schemas.openxmlformats.org/spreadsheetml/2006/main">
  <c r="I25" i="3" l="1"/>
  <c r="H25" i="3"/>
  <c r="G25" i="3"/>
  <c r="F25" i="3"/>
  <c r="I19" i="3"/>
  <c r="H19" i="3"/>
  <c r="G19" i="3"/>
  <c r="F19" i="3"/>
  <c r="I31" i="3" l="1"/>
  <c r="H31" i="3"/>
  <c r="G31" i="3"/>
  <c r="F31" i="3"/>
  <c r="N30" i="3"/>
  <c r="M30" i="3"/>
  <c r="L30" i="3"/>
  <c r="O30" i="3" s="1"/>
  <c r="N29" i="3"/>
  <c r="M29" i="3"/>
  <c r="L29" i="3"/>
  <c r="O29" i="3" s="1"/>
  <c r="N28" i="3"/>
  <c r="M28" i="3"/>
  <c r="L28" i="3"/>
  <c r="O28" i="3" s="1"/>
  <c r="N27" i="3"/>
  <c r="M27" i="3"/>
  <c r="L27" i="3"/>
  <c r="O27" i="3" s="1"/>
  <c r="N24" i="3"/>
  <c r="M24" i="3"/>
  <c r="L24" i="3"/>
  <c r="O24" i="3" s="1"/>
  <c r="N23" i="3"/>
  <c r="M23" i="3"/>
  <c r="L23" i="3"/>
  <c r="O23" i="3" s="1"/>
  <c r="N22" i="3"/>
  <c r="M22" i="3"/>
  <c r="L22" i="3"/>
  <c r="O22" i="3" s="1"/>
  <c r="N21" i="3"/>
  <c r="M21" i="3"/>
  <c r="L21" i="3"/>
  <c r="O21" i="3" s="1"/>
  <c r="O31" i="3" l="1"/>
  <c r="O25" i="3"/>
  <c r="N18" i="3" l="1"/>
  <c r="M18" i="3"/>
  <c r="L15" i="3"/>
  <c r="L16" i="3"/>
  <c r="L17" i="3"/>
  <c r="L14" i="3"/>
  <c r="L18" i="3"/>
  <c r="O15" i="3" l="1"/>
  <c r="M15" i="3"/>
  <c r="N15" i="3"/>
  <c r="O16" i="3"/>
  <c r="M16" i="3"/>
  <c r="N16" i="3"/>
  <c r="O17" i="3"/>
  <c r="M17" i="3"/>
  <c r="N17" i="3"/>
  <c r="O18" i="3"/>
  <c r="M14" i="3" l="1"/>
  <c r="N14" i="3"/>
  <c r="O14" i="3" l="1"/>
  <c r="O19" i="3" s="1"/>
</calcChain>
</file>

<file path=xl/sharedStrings.xml><?xml version="1.0" encoding="utf-8"?>
<sst xmlns="http://schemas.openxmlformats.org/spreadsheetml/2006/main" count="96" uniqueCount="77">
  <si>
    <t>РК № …</t>
  </si>
  <si>
    <t>Количество источников ценовой информации</t>
  </si>
  <si>
    <t xml:space="preserve">ИНСТРУКЦИЯ </t>
  </si>
  <si>
    <t>по заполнению обоснования НМЦК</t>
  </si>
  <si>
    <t>Колонка 1</t>
  </si>
  <si>
    <t>Колонка 2</t>
  </si>
  <si>
    <t>В данной колонке количество указывается только целыми числами без указания единиц измерения</t>
  </si>
  <si>
    <t>Колонка 3</t>
  </si>
  <si>
    <t>Колонка 4</t>
  </si>
  <si>
    <t>Колонки 5-9</t>
  </si>
  <si>
    <t>В данной колонке количество указывается числами без указания единиц валюты</t>
  </si>
  <si>
    <t>Колонка 10</t>
  </si>
  <si>
    <t>Колонка 11</t>
  </si>
  <si>
    <t>Колонка 11*</t>
  </si>
  <si>
    <t>Указывается количество используемых источников ценовой информации от 3 до 5.</t>
  </si>
  <si>
    <t xml:space="preserve">Указывается количество закупаемого товара (работы, услуги). </t>
  </si>
  <si>
    <t>Указывается объект закупки (предмет контракта)</t>
  </si>
  <si>
    <t>При определении цены контракта, заключаемого с единственным поставщиком (подрядчиком, исполнителем)</t>
  </si>
  <si>
    <t>в данной графе вручную прописывается минимально предложенная цена контракта, указанная в колонках 5-9</t>
  </si>
  <si>
    <t>В источнике ценовой информации указываются данные из коммерческих предложений (КП),</t>
  </si>
  <si>
    <t>каталогов (КАТ), реестра контрактов (РК), сайтов поставщиков (СП) и иных источников.</t>
  </si>
  <si>
    <t>Указываются основные характеристики объекта закупки и единица измерения (пачки, наборы, комплекты и т.п.)</t>
  </si>
  <si>
    <r>
      <t xml:space="preserve">Указывается источник иноформации (в заголовке) и </t>
    </r>
    <r>
      <rPr>
        <b/>
        <sz val="10"/>
        <rFont val="Arial"/>
        <family val="2"/>
        <charset val="204"/>
      </rPr>
      <t>цена единицы товара</t>
    </r>
    <r>
      <rPr>
        <sz val="10"/>
        <rFont val="Arial"/>
        <family val="2"/>
        <charset val="204"/>
      </rPr>
      <t>, работы услуги в рублях.</t>
    </r>
  </si>
  <si>
    <t>Заполняется программой автоматически по формуле из Приказа МЭР РФ</t>
  </si>
  <si>
    <t>автоматичски по формуле из Приказа МЭР</t>
  </si>
  <si>
    <t>При определении начальной (максимальной) цены контракта, данная графа заполняется программой</t>
  </si>
  <si>
    <t>предложившего наибольшую цену, заменив его на предложение иного поставщика (подрядчика, исполнителя)</t>
  </si>
  <si>
    <r>
      <t>Коэффициент вариации не должен превышать 33%</t>
    </r>
    <r>
      <rPr>
        <sz val="10"/>
        <rFont val="Arial"/>
        <family val="2"/>
        <charset val="204"/>
      </rPr>
      <t xml:space="preserve">. Если коэффициент вариации превышает 33%, </t>
    </r>
  </si>
  <si>
    <t>(подрядчика, исполнителя), с меньшей ценой.</t>
  </si>
  <si>
    <r>
      <t xml:space="preserve">то ячейка выделится </t>
    </r>
    <r>
      <rPr>
        <b/>
        <sz val="10"/>
        <color indexed="10"/>
        <rFont val="Arial"/>
        <family val="2"/>
        <charset val="204"/>
      </rPr>
      <t>красным цветом</t>
    </r>
    <r>
      <rPr>
        <sz val="10"/>
        <rFont val="Arial"/>
        <family val="2"/>
        <charset val="204"/>
      </rPr>
      <t xml:space="preserve"> и из расчета необхомо исключить ценовое предложение поставщика </t>
    </r>
  </si>
  <si>
    <t>№</t>
  </si>
  <si>
    <t>Ед. изме-рения</t>
  </si>
  <si>
    <t>Основные характеристики объекта закупки</t>
  </si>
  <si>
    <t>Среднее квадратичное отклонение</t>
  </si>
  <si>
    <t>(указывается предмет контракта)</t>
  </si>
  <si>
    <t>Контрактный управляющий:  Заместитель руководителя Орелстата _________________________ Л.И.Акимова</t>
  </si>
  <si>
    <t>усл.ед.</t>
  </si>
  <si>
    <t>Кол-во услуг</t>
  </si>
  <si>
    <t>ОБОСНОВАНИЕ НАЧАЛЬНОЙ СУММЫ ЦЕН ЕДИНИЦ УСЛУГИ</t>
  </si>
  <si>
    <t>ОКПД2:53.10.12.000</t>
  </si>
  <si>
    <t>Пересылка простого письма весом до 100 г по г.Орлу</t>
  </si>
  <si>
    <t>Пересылка простого письма весом до 100 г. по территории РФ (исключая г.Орел)</t>
  </si>
  <si>
    <t>Пересылка заказного письма без уведомления весом до 100 г по г.Орлу</t>
  </si>
  <si>
    <t>Пересылка заказного письма без уведомления весом до 100 г по территории РФ (исключая г.Орел)</t>
  </si>
  <si>
    <t>Используемый метод определения НСЦЕУ с обоснованием</t>
  </si>
  <si>
    <t>Начальная сумма цен единиц услуги (НСЦЕУ) государственного контракта была определена методом сопоставимых рыночных цен (анализ рынка), в соответствии с частью 1 статьи 22 Федерального закона от 5 апреля 2013г. № 44-ФЗ "О контрактной системе в сфере закупок товаров, работ, услуг для обеспечения государственных и муниципальных нужд", данный метод определения НСЦЕУ является приоритетным</t>
  </si>
  <si>
    <t>ед.усл.</t>
  </si>
  <si>
    <t xml:space="preserve"> Начальная цена ед.услуги, руб.*</t>
  </si>
  <si>
    <t xml:space="preserve">Коэффициент вариации, % </t>
  </si>
  <si>
    <t>Наименование услуги</t>
  </si>
  <si>
    <t>Начальная сумма цен единиц услуг</t>
  </si>
  <si>
    <t>Расчет начальной суммы цен единиц услуг контракта (рублей)</t>
  </si>
  <si>
    <t>Средняя арифметическая величина</t>
  </si>
  <si>
    <t>2027 г.</t>
  </si>
  <si>
    <r>
      <t xml:space="preserve">           </t>
    </r>
    <r>
      <rPr>
        <b/>
        <sz val="10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 Цена единицы услуги подлежит снижению пропорционально снижению начальной суммы  цен единицы услуг. </t>
    </r>
  </si>
  <si>
    <t>2026г.</t>
  </si>
  <si>
    <t>2028 г.</t>
  </si>
  <si>
    <t xml:space="preserve">Расчет цены контракта произведен на основании Прогноза социально-экономического развития Российской Федерации на  плановый период период 2027 и 2028 годов с использованием прогноза показателей инфляции           
(базовый вариант), опубликованного 26.09.2025г. Рост цен на услуги   в 2027г. - 105%, в 2028г. - 104,6%.
</t>
  </si>
  <si>
    <r>
      <rPr>
        <b/>
        <sz val="11"/>
        <color theme="1"/>
        <rFont val="Times New Roman"/>
        <family val="1"/>
        <charset val="204"/>
      </rPr>
      <t xml:space="preserve">2027г.   </t>
    </r>
    <r>
      <rPr>
        <sz val="11"/>
        <color theme="1"/>
        <rFont val="Times New Roman"/>
        <family val="1"/>
        <charset val="204"/>
      </rPr>
      <t>Начальная сумма цен единиц услуг:</t>
    </r>
    <r>
      <rPr>
        <b/>
        <sz val="11"/>
        <color theme="1"/>
        <rFont val="Times New Roman"/>
        <family val="1"/>
        <charset val="204"/>
      </rPr>
      <t xml:space="preserve"> 326,78руб</t>
    </r>
    <r>
      <rPr>
        <sz val="11"/>
        <color theme="1"/>
        <rFont val="Times New Roman"/>
        <family val="1"/>
        <charset val="204"/>
      </rPr>
      <t xml:space="preserve">. (Триста двадцать шесть руб.78коп.)                 </t>
    </r>
    <r>
      <rPr>
        <b/>
        <sz val="11"/>
        <rFont val="Times New Roman"/>
        <family val="1"/>
        <charset val="204"/>
      </rPr>
      <t/>
    </r>
  </si>
  <si>
    <r>
      <rPr>
        <b/>
        <sz val="11"/>
        <color theme="1"/>
        <rFont val="Times New Roman"/>
        <family val="1"/>
        <charset val="204"/>
      </rPr>
      <t xml:space="preserve">2028г.   </t>
    </r>
    <r>
      <rPr>
        <sz val="11"/>
        <color theme="1"/>
        <rFont val="Times New Roman"/>
        <family val="1"/>
        <charset val="204"/>
      </rPr>
      <t xml:space="preserve">Начальная сумма цен единиц услуг: </t>
    </r>
    <r>
      <rPr>
        <b/>
        <sz val="11"/>
        <color theme="1"/>
        <rFont val="Times New Roman"/>
        <family val="1"/>
        <charset val="204"/>
      </rPr>
      <t>341,81 руб</t>
    </r>
    <r>
      <rPr>
        <sz val="11"/>
        <color theme="1"/>
        <rFont val="Times New Roman"/>
        <family val="1"/>
        <charset val="204"/>
      </rPr>
      <t xml:space="preserve">. (Триста сорок один руб. 81 коп.)                 </t>
    </r>
    <r>
      <rPr>
        <b/>
        <sz val="11"/>
        <rFont val="Times New Roman"/>
        <family val="1"/>
        <charset val="204"/>
      </rPr>
      <t/>
    </r>
  </si>
  <si>
    <t>Коммерческие предложения на 2026 год прилагаются.</t>
  </si>
  <si>
    <r>
      <rPr>
        <b/>
        <sz val="11"/>
        <rFont val="Times New Roman"/>
        <family val="1"/>
        <charset val="204"/>
      </rPr>
      <t>2027г.</t>
    </r>
    <r>
      <rPr>
        <sz val="11"/>
        <rFont val="Times New Roman"/>
        <family val="1"/>
        <charset val="204"/>
      </rPr>
      <t xml:space="preserve">  Максимальное значение  цены  контракта:  </t>
    </r>
    <r>
      <rPr>
        <b/>
        <sz val="11"/>
        <rFont val="Times New Roman"/>
        <family val="1"/>
        <charset val="204"/>
      </rPr>
      <t>3300,00</t>
    </r>
    <r>
      <rPr>
        <sz val="11"/>
        <rFont val="Times New Roman"/>
        <family val="1"/>
        <charset val="204"/>
      </rPr>
      <t xml:space="preserve"> руб. </t>
    </r>
  </si>
  <si>
    <r>
      <rPr>
        <b/>
        <sz val="11"/>
        <rFont val="Times New Roman"/>
        <family val="1"/>
        <charset val="204"/>
      </rPr>
      <t>2028г.</t>
    </r>
    <r>
      <rPr>
        <sz val="11"/>
        <rFont val="Times New Roman"/>
        <family val="1"/>
        <charset val="204"/>
      </rPr>
      <t xml:space="preserve">  Максимальное значение  цены  контракта:  </t>
    </r>
    <r>
      <rPr>
        <b/>
        <sz val="11"/>
        <rFont val="Times New Roman"/>
        <family val="1"/>
        <charset val="204"/>
      </rPr>
      <t>3300,00</t>
    </r>
    <r>
      <rPr>
        <sz val="11"/>
        <rFont val="Times New Roman"/>
        <family val="1"/>
        <charset val="204"/>
      </rPr>
      <t xml:space="preserve"> руб. </t>
    </r>
  </si>
  <si>
    <t xml:space="preserve">на  оказание услуг почтовой связи по пересылке почтовой корреспонденции </t>
  </si>
  <si>
    <t>Пересылка заказного письма с уведомлением разряда "Административное"
 весом до 100 г  по территории РФ (исключая г.Орел)</t>
  </si>
  <si>
    <t>Пересылка заказного письма с уведомлением разряда "Административное" весом до 100 г по г.Орлу</t>
  </si>
  <si>
    <t>Пересылка заказного письма с уведомлением разряда "Административное" весом до 20 г по г.Орлу</t>
  </si>
  <si>
    <t>Пересылка заказного письма с уведомлением разряда "Административное"
 весом до 20 г  по территории РФ (исключая г.Орел)</t>
  </si>
  <si>
    <r>
      <rPr>
        <b/>
        <i/>
        <sz val="11"/>
        <rFont val="Times New Roman"/>
        <family val="1"/>
        <charset val="204"/>
      </rPr>
      <t>Цена за ед.усл.,руб.</t>
    </r>
    <r>
      <rPr>
        <i/>
        <sz val="11"/>
        <rFont val="Times New Roman"/>
        <family val="1"/>
        <charset val="204"/>
      </rPr>
      <t xml:space="preserve"> Ответ на запрос ценовой информации № 1, №БПН-1171-25 от 01.04.2026г.</t>
    </r>
  </si>
  <si>
    <r>
      <rPr>
        <b/>
        <i/>
        <sz val="11"/>
        <rFont val="Times New Roman"/>
        <family val="1"/>
        <charset val="204"/>
      </rPr>
      <t>Цена за ед.усл.,руб</t>
    </r>
    <r>
      <rPr>
        <i/>
        <sz val="11"/>
        <rFont val="Times New Roman"/>
        <family val="1"/>
        <charset val="204"/>
      </rPr>
      <t>. Ответ на запрос ценовой информации № 2, № КП12064-04/26 от 01.04.2026г</t>
    </r>
  </si>
  <si>
    <r>
      <rPr>
        <b/>
        <i/>
        <sz val="11"/>
        <rFont val="Times New Roman"/>
        <family val="1"/>
        <charset val="204"/>
      </rPr>
      <t>Цена за ед.усл.,руб</t>
    </r>
    <r>
      <rPr>
        <i/>
        <sz val="11"/>
        <rFont val="Times New Roman"/>
        <family val="1"/>
        <charset val="204"/>
      </rPr>
      <t>. Ответ на запрос ценовой информации № 3, № 2185-26 от 31.03.2026г</t>
    </r>
  </si>
  <si>
    <r>
      <rPr>
        <b/>
        <i/>
        <sz val="11"/>
        <rFont val="Times New Roman"/>
        <family val="1"/>
        <charset val="204"/>
      </rPr>
      <t>Цена за ед.усл.,руб</t>
    </r>
    <r>
      <rPr>
        <i/>
        <sz val="11"/>
        <rFont val="Times New Roman"/>
        <family val="1"/>
        <charset val="204"/>
      </rPr>
      <t>. Ответ на запрос ценовой информации № 4, № Кп-02-594от 01.04.2026г</t>
    </r>
  </si>
  <si>
    <r>
      <t xml:space="preserve">Начальная сумма цен единиц услуг: </t>
    </r>
    <r>
      <rPr>
        <b/>
        <sz val="11"/>
        <rFont val="Times New Roman"/>
        <family val="1"/>
        <charset val="204"/>
      </rPr>
      <t>683,00 руб.</t>
    </r>
    <r>
      <rPr>
        <sz val="11"/>
        <rFont val="Times New Roman"/>
        <family val="1"/>
        <charset val="204"/>
      </rPr>
      <t xml:space="preserve"> (Шестьсот восемьдесят три руб.00 коп.)                 </t>
    </r>
    <r>
      <rPr>
        <b/>
        <sz val="11"/>
        <rFont val="Times New Roman"/>
        <family val="1"/>
        <charset val="204"/>
      </rPr>
      <t/>
    </r>
  </si>
  <si>
    <r>
      <t xml:space="preserve">             Максимальное значение   цены  контракта: </t>
    </r>
    <r>
      <rPr>
        <b/>
        <sz val="11"/>
        <rFont val="Times New Roman"/>
        <family val="1"/>
        <charset val="204"/>
      </rPr>
      <t>6137,53 руб</t>
    </r>
    <r>
      <rPr>
        <sz val="11"/>
        <rFont val="Times New Roman"/>
        <family val="1"/>
        <charset val="204"/>
      </rPr>
      <t xml:space="preserve">.  </t>
    </r>
  </si>
  <si>
    <t xml:space="preserve">Исполнитель:           Врио  начальника отдела  информации _____________________   Е.Н. Хархардина </t>
  </si>
  <si>
    <t>Дата подготовки обоснования НСЦЕУ: 25.05.2026 г.</t>
  </si>
  <si>
    <t>Оказание услуг почтовой связи по пересылке почтовой корреспонденции в соответствии с Техническим заданием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</si>
</sst>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3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color indexed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.5"/>
      <name val="Times New Roman"/>
      <family val="1"/>
      <charset val="204"/>
    </font>
    <font>
      <b/>
      <i/>
      <sz val="11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9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25" fillId="0" borderId="0"/>
    <xf numFmtId="164" fontId="4" fillId="0" borderId="0" applyFont="0" applyFill="0" applyBorder="0" applyAlignment="0" applyProtection="0"/>
    <xf numFmtId="0" fontId="2" fillId="0" borderId="0"/>
    <xf numFmtId="0" fontId="25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92">
    <xf numFmtId="0" fontId="0" fillId="0" borderId="0" xfId="0"/>
    <xf numFmtId="0" fontId="8" fillId="0" borderId="0" xfId="0" applyFont="1" applyAlignment="1"/>
    <xf numFmtId="0" fontId="9" fillId="0" borderId="0" xfId="0" applyFont="1"/>
    <xf numFmtId="0" fontId="13" fillId="0" borderId="0" xfId="0" applyFont="1" applyFill="1" applyAlignment="1"/>
    <xf numFmtId="0" fontId="1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/>
    <xf numFmtId="4" fontId="16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0" fontId="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vertical="top" wrapText="1"/>
    </xf>
    <xf numFmtId="4" fontId="20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23" fillId="3" borderId="0" xfId="0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/>
    <xf numFmtId="0" fontId="19" fillId="0" borderId="0" xfId="0" applyFont="1" applyFill="1" applyBorder="1" applyAlignment="1">
      <alignment horizontal="left" vertical="top" wrapText="1"/>
    </xf>
    <xf numFmtId="0" fontId="26" fillId="0" borderId="0" xfId="0" applyFont="1" applyFill="1" applyAlignment="1"/>
    <xf numFmtId="0" fontId="27" fillId="0" borderId="3" xfId="0" applyFont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4" fontId="31" fillId="0" borderId="3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Fill="1" applyBorder="1" applyAlignment="1">
      <alignment horizontal="center" vertical="center" wrapText="1"/>
    </xf>
    <xf numFmtId="4" fontId="32" fillId="0" borderId="3" xfId="0" applyNumberFormat="1" applyFont="1" applyFill="1" applyBorder="1" applyAlignment="1">
      <alignment horizontal="center" vertical="center" wrapText="1"/>
    </xf>
    <xf numFmtId="10" fontId="29" fillId="0" borderId="1" xfId="0" applyNumberFormat="1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/>
    <xf numFmtId="0" fontId="29" fillId="0" borderId="0" xfId="0" applyFont="1" applyFill="1" applyBorder="1" applyAlignment="1"/>
    <xf numFmtId="0" fontId="5" fillId="0" borderId="0" xfId="0" applyFont="1" applyFill="1" applyBorder="1" applyAlignment="1">
      <alignment horizontal="left" wrapText="1"/>
    </xf>
    <xf numFmtId="0" fontId="13" fillId="0" borderId="8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justify" wrapText="1"/>
    </xf>
    <xf numFmtId="0" fontId="9" fillId="0" borderId="0" xfId="0" applyFont="1" applyFill="1" applyBorder="1" applyAlignment="1">
      <alignment horizontal="left" vertical="justify" wrapText="1"/>
    </xf>
    <xf numFmtId="0" fontId="5" fillId="0" borderId="0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49" fontId="14" fillId="0" borderId="7" xfId="1" applyNumberFormat="1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6" fillId="0" borderId="4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6" fillId="0" borderId="4" xfId="0" applyFont="1" applyBorder="1" applyAlignment="1">
      <alignment horizontal="justify" wrapText="1"/>
    </xf>
    <xf numFmtId="0" fontId="16" fillId="0" borderId="6" xfId="0" applyFont="1" applyBorder="1" applyAlignment="1">
      <alignment horizontal="justify" wrapText="1"/>
    </xf>
    <xf numFmtId="0" fontId="18" fillId="0" borderId="6" xfId="0" applyFont="1" applyBorder="1" applyAlignment="1">
      <alignment horizontal="justify" wrapText="1"/>
    </xf>
    <xf numFmtId="0" fontId="18" fillId="0" borderId="5" xfId="0" applyFont="1" applyBorder="1" applyAlignment="1">
      <alignment horizontal="justify" wrapText="1"/>
    </xf>
    <xf numFmtId="0" fontId="17" fillId="0" borderId="5" xfId="0" applyFont="1" applyBorder="1" applyAlignment="1">
      <alignment horizontal="left" wrapText="1"/>
    </xf>
    <xf numFmtId="0" fontId="8" fillId="0" borderId="9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9" fillId="0" borderId="0" xfId="0" applyFont="1" applyFill="1" applyBorder="1" applyAlignment="1">
      <alignment horizontal="left" vertical="top" wrapText="1"/>
    </xf>
  </cellXfs>
  <cellStyles count="14">
    <cellStyle name="Денежный" xfId="1" builtinId="4"/>
    <cellStyle name="Денежный 2" xfId="4"/>
    <cellStyle name="Денежный 3" xfId="7"/>
    <cellStyle name="Обычный" xfId="0" builtinId="0"/>
    <cellStyle name="Обычный 2" xfId="3"/>
    <cellStyle name="Обычный 2 2" xfId="10"/>
    <cellStyle name="Обычный 3" xfId="2"/>
    <cellStyle name="Обычный 3 2" xfId="8"/>
    <cellStyle name="Обычный 3 2 2" xfId="13"/>
    <cellStyle name="Обычный 3 3" xfId="9"/>
    <cellStyle name="Обычный 4" xfId="6"/>
    <cellStyle name="Обычный 4 2" xfId="12"/>
    <cellStyle name="Обычный 5" xfId="5"/>
    <cellStyle name="Обычный 5 2" xfId="11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zoomScale="90" zoomScaleNormal="90" zoomScaleSheetLayoutView="85" workbookViewId="0">
      <selection activeCell="A9" sqref="A9:O9"/>
    </sheetView>
  </sheetViews>
  <sheetFormatPr defaultRowHeight="15" outlineLevelCol="1" x14ac:dyDescent="0.25"/>
  <cols>
    <col min="1" max="1" width="6" style="4" customWidth="1"/>
    <col min="2" max="2" width="68.28515625" style="5" customWidth="1"/>
    <col min="3" max="3" width="0.140625" style="6" hidden="1" customWidth="1"/>
    <col min="4" max="4" width="8.7109375" style="6" hidden="1" customWidth="1"/>
    <col min="5" max="5" width="11.85546875" style="4" hidden="1" customWidth="1"/>
    <col min="6" max="6" width="17.28515625" style="4" customWidth="1"/>
    <col min="7" max="7" width="18" style="4" customWidth="1"/>
    <col min="8" max="8" width="18.140625" style="4" customWidth="1"/>
    <col min="9" max="9" width="18.42578125" style="4" customWidth="1"/>
    <col min="10" max="11" width="9" style="4" hidden="1" customWidth="1" outlineLevel="1"/>
    <col min="12" max="12" width="17.140625" style="4" customWidth="1" outlineLevel="1"/>
    <col min="13" max="13" width="16.28515625" style="4" customWidth="1" outlineLevel="1"/>
    <col min="14" max="14" width="13.5703125" style="4" customWidth="1"/>
    <col min="15" max="15" width="14.28515625" style="4" customWidth="1"/>
    <col min="16" max="16384" width="9.140625" style="4"/>
  </cols>
  <sheetData>
    <row r="1" spans="1:16" x14ac:dyDescent="0.25">
      <c r="I1" s="3"/>
      <c r="N1" s="39"/>
    </row>
    <row r="2" spans="1:16" ht="15.75" x14ac:dyDescent="0.25">
      <c r="B2" s="61" t="s">
        <v>38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6" ht="22.5" customHeight="1" x14ac:dyDescent="0.3">
      <c r="B3" s="62" t="s">
        <v>63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6" ht="14.25" customHeight="1" x14ac:dyDescent="0.25">
      <c r="B4" s="63" t="s">
        <v>34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1"/>
    </row>
    <row r="5" spans="1:16" ht="6" customHeight="1" x14ac:dyDescent="0.25"/>
    <row r="6" spans="1:16" s="5" customFormat="1" ht="21.75" customHeight="1" x14ac:dyDescent="0.25">
      <c r="A6" s="64" t="s">
        <v>32</v>
      </c>
      <c r="B6" s="70"/>
      <c r="C6" s="71" t="s">
        <v>76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3"/>
    </row>
    <row r="7" spans="1:16" s="5" customFormat="1" ht="23.25" customHeight="1" x14ac:dyDescent="0.25">
      <c r="A7" s="77" t="s">
        <v>39</v>
      </c>
      <c r="B7" s="65"/>
      <c r="C7" s="74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6"/>
    </row>
    <row r="8" spans="1:16" s="5" customFormat="1" ht="63" customHeight="1" x14ac:dyDescent="0.25">
      <c r="A8" s="64" t="s">
        <v>44</v>
      </c>
      <c r="B8" s="65"/>
      <c r="C8" s="66" t="s">
        <v>45</v>
      </c>
      <c r="D8" s="67"/>
      <c r="E8" s="68"/>
      <c r="F8" s="68"/>
      <c r="G8" s="68"/>
      <c r="H8" s="68"/>
      <c r="I8" s="68"/>
      <c r="J8" s="68"/>
      <c r="K8" s="68"/>
      <c r="L8" s="68"/>
      <c r="M8" s="68"/>
      <c r="N8" s="68"/>
      <c r="O8" s="69"/>
    </row>
    <row r="9" spans="1:16" s="5" customFormat="1" ht="20.25" customHeight="1" x14ac:dyDescent="0.25">
      <c r="A9" s="78" t="s">
        <v>51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6" s="5" customFormat="1" ht="14.25" customHeight="1" x14ac:dyDescent="0.25">
      <c r="A10" s="89" t="s">
        <v>30</v>
      </c>
      <c r="B10" s="87" t="s">
        <v>49</v>
      </c>
      <c r="C10" s="85" t="s">
        <v>31</v>
      </c>
      <c r="D10" s="85" t="s">
        <v>37</v>
      </c>
      <c r="E10" s="85" t="s">
        <v>1</v>
      </c>
      <c r="F10" s="83" t="s">
        <v>68</v>
      </c>
      <c r="G10" s="83" t="s">
        <v>69</v>
      </c>
      <c r="H10" s="83" t="s">
        <v>70</v>
      </c>
      <c r="I10" s="83" t="s">
        <v>71</v>
      </c>
      <c r="J10" s="21"/>
      <c r="K10" s="21"/>
      <c r="L10" s="81" t="s">
        <v>52</v>
      </c>
      <c r="M10" s="81" t="s">
        <v>33</v>
      </c>
      <c r="N10" s="81" t="s">
        <v>48</v>
      </c>
      <c r="O10" s="81" t="s">
        <v>47</v>
      </c>
    </row>
    <row r="11" spans="1:16" s="5" customFormat="1" ht="92.25" customHeight="1" x14ac:dyDescent="0.25">
      <c r="A11" s="90"/>
      <c r="B11" s="88"/>
      <c r="C11" s="86"/>
      <c r="D11" s="86"/>
      <c r="E11" s="86"/>
      <c r="F11" s="84"/>
      <c r="G11" s="84"/>
      <c r="H11" s="84"/>
      <c r="I11" s="84"/>
      <c r="J11" s="10" t="s">
        <v>0</v>
      </c>
      <c r="K11" s="10" t="s">
        <v>0</v>
      </c>
      <c r="L11" s="82"/>
      <c r="M11" s="82"/>
      <c r="N11" s="82"/>
      <c r="O11" s="82"/>
      <c r="P11" s="17"/>
    </row>
    <row r="12" spans="1:16" s="5" customFormat="1" ht="18" customHeight="1" x14ac:dyDescent="0.25">
      <c r="A12" s="22">
        <v>1</v>
      </c>
      <c r="B12" s="22">
        <v>2</v>
      </c>
      <c r="C12" s="22">
        <v>3</v>
      </c>
      <c r="D12" s="22">
        <v>4</v>
      </c>
      <c r="E12" s="22">
        <v>5</v>
      </c>
      <c r="F12" s="22">
        <v>3</v>
      </c>
      <c r="G12" s="22">
        <v>4</v>
      </c>
      <c r="H12" s="22">
        <v>5</v>
      </c>
      <c r="I12" s="22">
        <v>6</v>
      </c>
      <c r="J12" s="22"/>
      <c r="K12" s="22"/>
      <c r="L12" s="22">
        <v>7</v>
      </c>
      <c r="M12" s="22">
        <v>8</v>
      </c>
      <c r="N12" s="22">
        <v>9</v>
      </c>
      <c r="O12" s="22">
        <v>10</v>
      </c>
      <c r="P12" s="11"/>
    </row>
    <row r="13" spans="1:16" s="5" customFormat="1" x14ac:dyDescent="0.25">
      <c r="A13" s="20"/>
      <c r="B13" s="28" t="s">
        <v>55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2"/>
      <c r="O13" s="22"/>
      <c r="P13" s="11"/>
    </row>
    <row r="14" spans="1:16" s="5" customFormat="1" ht="28.5" customHeight="1" x14ac:dyDescent="0.25">
      <c r="A14" s="20">
        <v>1</v>
      </c>
      <c r="B14" s="25" t="s">
        <v>66</v>
      </c>
      <c r="C14" s="18" t="s">
        <v>46</v>
      </c>
      <c r="D14" s="18">
        <v>1</v>
      </c>
      <c r="E14" s="18">
        <v>4</v>
      </c>
      <c r="F14" s="26">
        <v>141</v>
      </c>
      <c r="G14" s="26">
        <v>144</v>
      </c>
      <c r="H14" s="26">
        <v>142.19</v>
      </c>
      <c r="I14" s="26">
        <v>144.85</v>
      </c>
      <c r="J14" s="19"/>
      <c r="K14" s="19"/>
      <c r="L14" s="12">
        <f>ROUND(((F14+G14+H14+I14+J14+K14)/E14),2)</f>
        <v>143.01</v>
      </c>
      <c r="M14" s="12">
        <f t="shared" ref="M14" si="0">STDEVP(F14:K14)</f>
        <v>1.5065025721849916</v>
      </c>
      <c r="N14" s="8">
        <f t="shared" ref="N14" si="1">STDEVA(F14:K14)/(SUM(F14:K14)/COUNTIF(F14:K14,"&gt;0"))</f>
        <v>1.2163899945260731E-2</v>
      </c>
      <c r="O14" s="7">
        <f>L14*D14</f>
        <v>143.01</v>
      </c>
      <c r="P14" s="11"/>
    </row>
    <row r="15" spans="1:16" s="5" customFormat="1" ht="30" customHeight="1" x14ac:dyDescent="0.25">
      <c r="A15" s="20">
        <v>2</v>
      </c>
      <c r="B15" s="25" t="s">
        <v>65</v>
      </c>
      <c r="C15" s="18" t="s">
        <v>46</v>
      </c>
      <c r="D15" s="18">
        <v>1</v>
      </c>
      <c r="E15" s="18">
        <v>4</v>
      </c>
      <c r="F15" s="26">
        <v>161</v>
      </c>
      <c r="G15" s="26">
        <v>164</v>
      </c>
      <c r="H15" s="26">
        <v>163.22</v>
      </c>
      <c r="I15" s="26">
        <v>165.71</v>
      </c>
      <c r="J15" s="19"/>
      <c r="K15" s="19"/>
      <c r="L15" s="12">
        <f>ROUND(((F15+G15+H15+I15+J15+K15)/E15),2)</f>
        <v>163.47999999999999</v>
      </c>
      <c r="M15" s="12">
        <f t="shared" ref="M15:M17" si="2">STDEVP(F15:K15)</f>
        <v>1.69272524350528</v>
      </c>
      <c r="N15" s="8">
        <f t="shared" ref="N15:N17" si="3">STDEVA(F15:K15)/(SUM(F15:K15)/COUNTIF(F15:K15,"&gt;0"))</f>
        <v>1.1955963176509389E-2</v>
      </c>
      <c r="O15" s="7">
        <f>L15*D15</f>
        <v>163.47999999999999</v>
      </c>
      <c r="P15" s="11"/>
    </row>
    <row r="16" spans="1:16" s="5" customFormat="1" ht="30.75" customHeight="1" x14ac:dyDescent="0.25">
      <c r="A16" s="20">
        <v>3</v>
      </c>
      <c r="B16" s="25" t="s">
        <v>67</v>
      </c>
      <c r="C16" s="18" t="s">
        <v>46</v>
      </c>
      <c r="D16" s="18">
        <v>1</v>
      </c>
      <c r="E16" s="18">
        <v>4</v>
      </c>
      <c r="F16" s="26">
        <v>175</v>
      </c>
      <c r="G16" s="26">
        <v>178</v>
      </c>
      <c r="H16" s="26">
        <v>176.65</v>
      </c>
      <c r="I16" s="26">
        <v>178.52</v>
      </c>
      <c r="J16" s="19"/>
      <c r="K16" s="19"/>
      <c r="L16" s="12">
        <f>ROUND(((F16+G16+H16+I16+J16+K16)/E16),2)</f>
        <v>177.04</v>
      </c>
      <c r="M16" s="12">
        <f t="shared" si="2"/>
        <v>1.362504587148244</v>
      </c>
      <c r="N16" s="8">
        <f t="shared" si="3"/>
        <v>8.8864808185846744E-3</v>
      </c>
      <c r="O16" s="7">
        <f>L16*D16</f>
        <v>177.04</v>
      </c>
      <c r="P16" s="11"/>
    </row>
    <row r="17" spans="1:16" s="5" customFormat="1" ht="30" customHeight="1" x14ac:dyDescent="0.25">
      <c r="A17" s="20">
        <v>4</v>
      </c>
      <c r="B17" s="25" t="s">
        <v>64</v>
      </c>
      <c r="C17" s="18" t="s">
        <v>46</v>
      </c>
      <c r="D17" s="18">
        <v>1</v>
      </c>
      <c r="E17" s="18">
        <v>4</v>
      </c>
      <c r="F17" s="26">
        <v>206</v>
      </c>
      <c r="G17" s="26">
        <v>208</v>
      </c>
      <c r="H17" s="26">
        <v>207.15</v>
      </c>
      <c r="I17" s="26">
        <v>209.26</v>
      </c>
      <c r="J17" s="19"/>
      <c r="K17" s="19"/>
      <c r="L17" s="12">
        <f>ROUND(((F17+G17+H17+I17+J17+K17)/E17),2)</f>
        <v>207.6</v>
      </c>
      <c r="M17" s="12">
        <f t="shared" si="2"/>
        <v>1.1914355836552772</v>
      </c>
      <c r="N17" s="8">
        <f t="shared" si="3"/>
        <v>6.6268532888137015E-3</v>
      </c>
      <c r="O17" s="7">
        <f>L17*D17</f>
        <v>207.6</v>
      </c>
      <c r="P17" s="11"/>
    </row>
    <row r="18" spans="1:16" s="5" customFormat="1" ht="7.5" hidden="1" customHeight="1" x14ac:dyDescent="0.25">
      <c r="A18" s="20">
        <v>5</v>
      </c>
      <c r="B18" s="24"/>
      <c r="C18" s="18" t="s">
        <v>36</v>
      </c>
      <c r="D18" s="18">
        <v>1</v>
      </c>
      <c r="E18" s="18">
        <v>4</v>
      </c>
      <c r="F18" s="23"/>
      <c r="G18" s="23"/>
      <c r="H18" s="23"/>
      <c r="I18" s="23"/>
      <c r="J18" s="19"/>
      <c r="K18" s="19"/>
      <c r="L18" s="12">
        <f>ROUND(((F18+G18+H18+I18+J18+K18)/E18),2)</f>
        <v>0</v>
      </c>
      <c r="M18" s="12" t="e">
        <f>STDEVP(F18:K18)</f>
        <v>#DIV/0!</v>
      </c>
      <c r="N18" s="8" t="e">
        <f>STDEVA(F18:K18)/(SUM(F18:K18)/COUNTIF(F18:K18,"&gt;0"))</f>
        <v>#DIV/0!</v>
      </c>
      <c r="O18" s="7">
        <f>L18*D18</f>
        <v>0</v>
      </c>
      <c r="P18" s="11"/>
    </row>
    <row r="19" spans="1:16" s="9" customFormat="1" x14ac:dyDescent="0.2">
      <c r="A19" s="13"/>
      <c r="B19" s="27" t="s">
        <v>50</v>
      </c>
      <c r="C19" s="14"/>
      <c r="D19" s="14"/>
      <c r="E19" s="15"/>
      <c r="F19" s="16">
        <f>SUM(F14:F18)</f>
        <v>683</v>
      </c>
      <c r="G19" s="16">
        <f>SUM(G14:G18)</f>
        <v>694</v>
      </c>
      <c r="H19" s="16">
        <f>SUM(H14:H18)</f>
        <v>689.20999999999992</v>
      </c>
      <c r="I19" s="16">
        <f>SUM(I14:I18)</f>
        <v>698.34</v>
      </c>
      <c r="J19" s="16"/>
      <c r="K19" s="16"/>
      <c r="L19" s="16"/>
      <c r="M19" s="16"/>
      <c r="N19" s="16"/>
      <c r="O19" s="16">
        <f>SUM(O14:O18)</f>
        <v>691.13</v>
      </c>
    </row>
    <row r="20" spans="1:16" s="5" customFormat="1" hidden="1" x14ac:dyDescent="0.25">
      <c r="A20" s="20"/>
      <c r="B20" s="28" t="s">
        <v>53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2"/>
      <c r="O20" s="22"/>
    </row>
    <row r="21" spans="1:16" s="5" customFormat="1" ht="17.25" hidden="1" customHeight="1" x14ac:dyDescent="0.25">
      <c r="A21" s="20">
        <v>1</v>
      </c>
      <c r="B21" s="25" t="s">
        <v>40</v>
      </c>
      <c r="C21" s="18" t="s">
        <v>46</v>
      </c>
      <c r="D21" s="18">
        <v>1</v>
      </c>
      <c r="E21" s="18">
        <v>4</v>
      </c>
      <c r="F21" s="44">
        <v>46.2</v>
      </c>
      <c r="G21" s="26">
        <v>47.03</v>
      </c>
      <c r="H21" s="26">
        <v>48.06</v>
      </c>
      <c r="I21" s="26">
        <v>48.45</v>
      </c>
      <c r="J21" s="40"/>
      <c r="K21" s="40"/>
      <c r="L21" s="46">
        <f>ROUND(((F21+G21+H21+I21+J21+K21)/E21),2)</f>
        <v>47.44</v>
      </c>
      <c r="M21" s="46">
        <f t="shared" ref="M21:M24" si="4">STDEVP(F21:K21)</f>
        <v>0.88177378051289335</v>
      </c>
      <c r="N21" s="47">
        <f t="shared" ref="N21:N24" si="5">STDEVA(F21:K21)/(SUM(F21:K21)/COUNTIF(F21:K21,"&gt;0"))</f>
        <v>2.1464839445281877E-2</v>
      </c>
      <c r="O21" s="48">
        <f>L21*D21</f>
        <v>47.44</v>
      </c>
    </row>
    <row r="22" spans="1:16" s="5" customFormat="1" ht="17.25" hidden="1" customHeight="1" x14ac:dyDescent="0.25">
      <c r="A22" s="20">
        <v>2</v>
      </c>
      <c r="B22" s="25" t="s">
        <v>41</v>
      </c>
      <c r="C22" s="18" t="s">
        <v>46</v>
      </c>
      <c r="D22" s="18">
        <v>1</v>
      </c>
      <c r="E22" s="18">
        <v>4</v>
      </c>
      <c r="F22" s="26">
        <v>57.75</v>
      </c>
      <c r="G22" s="26">
        <v>62.28</v>
      </c>
      <c r="H22" s="26">
        <v>61.71</v>
      </c>
      <c r="I22" s="26">
        <v>59.82</v>
      </c>
      <c r="J22" s="40"/>
      <c r="K22" s="40"/>
      <c r="L22" s="46">
        <f>ROUND(((F22+G22+H22+I22+J22+K22)/E22),2)</f>
        <v>60.39</v>
      </c>
      <c r="M22" s="46">
        <f t="shared" si="4"/>
        <v>1.7754576874710366</v>
      </c>
      <c r="N22" s="47">
        <f t="shared" si="5"/>
        <v>3.3948036886775744E-2</v>
      </c>
      <c r="O22" s="48">
        <f>L22*D22</f>
        <v>60.39</v>
      </c>
    </row>
    <row r="23" spans="1:16" s="5" customFormat="1" ht="15" hidden="1" customHeight="1" x14ac:dyDescent="0.25">
      <c r="A23" s="20">
        <v>3</v>
      </c>
      <c r="B23" s="25" t="s">
        <v>42</v>
      </c>
      <c r="C23" s="18" t="s">
        <v>46</v>
      </c>
      <c r="D23" s="18">
        <v>1</v>
      </c>
      <c r="E23" s="18">
        <v>4</v>
      </c>
      <c r="F23" s="26">
        <v>103.95</v>
      </c>
      <c r="G23" s="26">
        <v>107.49</v>
      </c>
      <c r="H23" s="26">
        <v>105.44</v>
      </c>
      <c r="I23" s="26">
        <v>103.9</v>
      </c>
      <c r="J23" s="40"/>
      <c r="K23" s="40"/>
      <c r="L23" s="46">
        <f>ROUND(((F23+G23+H23+I23+J23+K23)/E23),2)</f>
        <v>105.2</v>
      </c>
      <c r="M23" s="46">
        <f t="shared" si="4"/>
        <v>1.4623696523109293</v>
      </c>
      <c r="N23" s="47">
        <f t="shared" si="5"/>
        <v>1.6052084460600875E-2</v>
      </c>
      <c r="O23" s="48">
        <f>L23*D23</f>
        <v>105.2</v>
      </c>
    </row>
    <row r="24" spans="1:16" s="5" customFormat="1" ht="27.75" hidden="1" customHeight="1" x14ac:dyDescent="0.25">
      <c r="A24" s="20">
        <v>4</v>
      </c>
      <c r="B24" s="25" t="s">
        <v>43</v>
      </c>
      <c r="C24" s="18" t="s">
        <v>46</v>
      </c>
      <c r="D24" s="18">
        <v>1</v>
      </c>
      <c r="E24" s="18">
        <v>4</v>
      </c>
      <c r="F24" s="26">
        <v>112.35</v>
      </c>
      <c r="G24" s="26">
        <v>115.65</v>
      </c>
      <c r="H24" s="26">
        <v>112.54</v>
      </c>
      <c r="I24" s="26">
        <v>114.47</v>
      </c>
      <c r="J24" s="40"/>
      <c r="K24" s="40"/>
      <c r="L24" s="46">
        <f>ROUND(((F24+G24+H24+I24+J24+K24)/E24),2)</f>
        <v>113.75</v>
      </c>
      <c r="M24" s="46">
        <f t="shared" si="4"/>
        <v>1.3740883341328551</v>
      </c>
      <c r="N24" s="47">
        <f t="shared" si="5"/>
        <v>1.3948357523604817E-2</v>
      </c>
      <c r="O24" s="48">
        <f>L24*D24</f>
        <v>113.75</v>
      </c>
    </row>
    <row r="25" spans="1:16" s="5" customFormat="1" hidden="1" x14ac:dyDescent="0.25">
      <c r="A25" s="13"/>
      <c r="B25" s="27" t="s">
        <v>50</v>
      </c>
      <c r="C25" s="14"/>
      <c r="D25" s="14"/>
      <c r="E25" s="15"/>
      <c r="F25" s="45">
        <f>SUM(F21:F24)</f>
        <v>320.25</v>
      </c>
      <c r="G25" s="45">
        <f>SUM(G21:G24)</f>
        <v>332.45000000000005</v>
      </c>
      <c r="H25" s="45">
        <f>SUM(H21:H24)</f>
        <v>327.75</v>
      </c>
      <c r="I25" s="45">
        <f>SUM(I21:I24)</f>
        <v>326.64</v>
      </c>
      <c r="J25" s="41"/>
      <c r="K25" s="41"/>
      <c r="L25" s="45"/>
      <c r="M25" s="45"/>
      <c r="N25" s="45"/>
      <c r="O25" s="45">
        <f>SUM(O21:O24)</f>
        <v>326.77999999999997</v>
      </c>
    </row>
    <row r="26" spans="1:16" s="5" customFormat="1" hidden="1" x14ac:dyDescent="0.25">
      <c r="A26" s="20"/>
      <c r="B26" s="28" t="s">
        <v>56</v>
      </c>
      <c r="C26" s="20"/>
      <c r="D26" s="20"/>
      <c r="E26" s="20"/>
      <c r="F26" s="42"/>
      <c r="G26" s="42"/>
      <c r="H26" s="42"/>
      <c r="I26" s="42"/>
      <c r="J26" s="42"/>
      <c r="K26" s="42"/>
      <c r="L26" s="42"/>
      <c r="M26" s="42"/>
      <c r="N26" s="43"/>
      <c r="O26" s="43"/>
    </row>
    <row r="27" spans="1:16" s="5" customFormat="1" ht="15" hidden="1" customHeight="1" x14ac:dyDescent="0.25">
      <c r="A27" s="20">
        <v>1</v>
      </c>
      <c r="B27" s="25" t="s">
        <v>40</v>
      </c>
      <c r="C27" s="18" t="s">
        <v>46</v>
      </c>
      <c r="D27" s="18">
        <v>1</v>
      </c>
      <c r="E27" s="18">
        <v>4</v>
      </c>
      <c r="F27" s="44">
        <v>48.33</v>
      </c>
      <c r="G27" s="26">
        <v>49.19</v>
      </c>
      <c r="H27" s="26">
        <v>50.27</v>
      </c>
      <c r="I27" s="26">
        <v>50.68</v>
      </c>
      <c r="J27" s="40"/>
      <c r="K27" s="40"/>
      <c r="L27" s="46">
        <f>ROUND(((F27+G27+H27+I27+J27+K27)/E27),2)</f>
        <v>49.62</v>
      </c>
      <c r="M27" s="46">
        <f t="shared" ref="M27:M30" si="6">STDEVP(F27:K27)</f>
        <v>0.92128646467860498</v>
      </c>
      <c r="N27" s="47">
        <f t="shared" ref="N27:N30" si="7">STDEVA(F27:K27)/(SUM(F27:K27)/COUNTIF(F27:K27,"&gt;0"))</f>
        <v>2.1440217196874136E-2</v>
      </c>
      <c r="O27" s="48">
        <f>L27*D27</f>
        <v>49.62</v>
      </c>
    </row>
    <row r="28" spans="1:16" s="5" customFormat="1" ht="16.5" hidden="1" customHeight="1" x14ac:dyDescent="0.25">
      <c r="A28" s="20">
        <v>2</v>
      </c>
      <c r="B28" s="25" t="s">
        <v>41</v>
      </c>
      <c r="C28" s="18" t="s">
        <v>46</v>
      </c>
      <c r="D28" s="18">
        <v>1</v>
      </c>
      <c r="E28" s="18">
        <v>4</v>
      </c>
      <c r="F28" s="26">
        <v>60.41</v>
      </c>
      <c r="G28" s="26">
        <v>65.14</v>
      </c>
      <c r="H28" s="26">
        <v>64.55</v>
      </c>
      <c r="I28" s="26">
        <v>62.57</v>
      </c>
      <c r="J28" s="40"/>
      <c r="K28" s="40"/>
      <c r="L28" s="46">
        <f>ROUND(((F28+G28+H28+I28+J28+K28)/E28),2)</f>
        <v>63.17</v>
      </c>
      <c r="M28" s="46">
        <f t="shared" si="6"/>
        <v>1.8549174509934407</v>
      </c>
      <c r="N28" s="47">
        <f t="shared" si="7"/>
        <v>3.3907851020084617E-2</v>
      </c>
      <c r="O28" s="48">
        <f>L28*D28</f>
        <v>63.17</v>
      </c>
    </row>
    <row r="29" spans="1:16" s="5" customFormat="1" ht="16.5" hidden="1" customHeight="1" x14ac:dyDescent="0.25">
      <c r="A29" s="20">
        <v>3</v>
      </c>
      <c r="B29" s="25" t="s">
        <v>42</v>
      </c>
      <c r="C29" s="18" t="s">
        <v>46</v>
      </c>
      <c r="D29" s="18">
        <v>1</v>
      </c>
      <c r="E29" s="18">
        <v>4</v>
      </c>
      <c r="F29" s="26">
        <v>108.73</v>
      </c>
      <c r="G29" s="26">
        <v>112.43</v>
      </c>
      <c r="H29" s="26">
        <v>110.29</v>
      </c>
      <c r="I29" s="26">
        <v>108.68</v>
      </c>
      <c r="J29" s="40"/>
      <c r="K29" s="40"/>
      <c r="L29" s="46">
        <f>ROUND(((F29+G29+H29+I29+J29+K29)/E29),2)</f>
        <v>110.03</v>
      </c>
      <c r="M29" s="46">
        <f t="shared" si="6"/>
        <v>1.5280768141687124</v>
      </c>
      <c r="N29" s="47">
        <f t="shared" si="7"/>
        <v>1.6035908663399122E-2</v>
      </c>
      <c r="O29" s="48">
        <f>L29*D29</f>
        <v>110.03</v>
      </c>
    </row>
    <row r="30" spans="1:16" s="5" customFormat="1" ht="26.25" hidden="1" customHeight="1" x14ac:dyDescent="0.25">
      <c r="A30" s="20">
        <v>4</v>
      </c>
      <c r="B30" s="25" t="s">
        <v>43</v>
      </c>
      <c r="C30" s="18" t="s">
        <v>46</v>
      </c>
      <c r="D30" s="18">
        <v>1</v>
      </c>
      <c r="E30" s="18">
        <v>4</v>
      </c>
      <c r="F30" s="26">
        <v>117.52</v>
      </c>
      <c r="G30" s="26">
        <v>120.97</v>
      </c>
      <c r="H30" s="26">
        <v>117.72</v>
      </c>
      <c r="I30" s="26">
        <v>119.74</v>
      </c>
      <c r="J30" s="40"/>
      <c r="K30" s="40"/>
      <c r="L30" s="46">
        <f>ROUND(((F30+G30+H30+I30+J30+K30)/E30),2)</f>
        <v>118.99</v>
      </c>
      <c r="M30" s="46">
        <f t="shared" si="6"/>
        <v>1.4367215283415224</v>
      </c>
      <c r="N30" s="47">
        <f t="shared" si="7"/>
        <v>1.3942499189217498E-2</v>
      </c>
      <c r="O30" s="48">
        <f>L30*D30</f>
        <v>118.99</v>
      </c>
    </row>
    <row r="31" spans="1:16" s="5" customFormat="1" hidden="1" x14ac:dyDescent="0.25">
      <c r="A31" s="13"/>
      <c r="B31" s="27" t="s">
        <v>50</v>
      </c>
      <c r="C31" s="14"/>
      <c r="D31" s="14"/>
      <c r="E31" s="15"/>
      <c r="F31" s="45">
        <f>SUM(F27:F30)</f>
        <v>334.99</v>
      </c>
      <c r="G31" s="45">
        <f>SUM(G27:G30)</f>
        <v>347.73</v>
      </c>
      <c r="H31" s="45">
        <f>SUM(H27:H30)</f>
        <v>342.83000000000004</v>
      </c>
      <c r="I31" s="45">
        <f>SUM(I27:I30)</f>
        <v>341.67</v>
      </c>
      <c r="J31" s="41"/>
      <c r="K31" s="41"/>
      <c r="L31" s="45"/>
      <c r="M31" s="45"/>
      <c r="N31" s="45"/>
      <c r="O31" s="45">
        <f>SUM(O27:O30)</f>
        <v>341.81</v>
      </c>
    </row>
    <row r="32" spans="1:16" s="5" customFormat="1" ht="21" customHeight="1" x14ac:dyDescent="0.25">
      <c r="A32" s="56" t="s">
        <v>54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29"/>
    </row>
    <row r="33" spans="1:16" s="5" customFormat="1" ht="30.75" customHeight="1" x14ac:dyDescent="0.25">
      <c r="A33" s="49"/>
      <c r="B33" s="49" t="s">
        <v>60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29"/>
    </row>
    <row r="34" spans="1:16" s="5" customFormat="1" ht="30.75" hidden="1" customHeight="1" x14ac:dyDescent="0.25">
      <c r="A34" s="36"/>
      <c r="B34" s="57" t="s">
        <v>57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8"/>
    </row>
    <row r="35" spans="1:16" s="5" customFormat="1" ht="2.25" hidden="1" customHeight="1" x14ac:dyDescent="0.25">
      <c r="A35" s="29"/>
      <c r="B35" s="30"/>
      <c r="C35" s="31"/>
      <c r="D35" s="31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s="5" customFormat="1" x14ac:dyDescent="0.25">
      <c r="A36" s="50"/>
      <c r="B36" s="53" t="s">
        <v>72</v>
      </c>
      <c r="C36" s="53"/>
      <c r="D36" s="53"/>
      <c r="E36" s="53"/>
      <c r="F36" s="53"/>
      <c r="G36" s="60"/>
      <c r="H36" s="60"/>
      <c r="I36" s="60"/>
      <c r="J36" s="60"/>
      <c r="K36" s="60"/>
      <c r="L36" s="60"/>
      <c r="M36" s="60"/>
      <c r="N36" s="37"/>
      <c r="O36" s="37"/>
      <c r="P36" s="37"/>
    </row>
    <row r="37" spans="1:16" s="5" customFormat="1" ht="13.5" hidden="1" customHeight="1" x14ac:dyDescent="0.25">
      <c r="A37" s="53"/>
      <c r="B37" s="54" t="s">
        <v>58</v>
      </c>
      <c r="C37" s="54"/>
      <c r="D37" s="54"/>
      <c r="E37" s="54"/>
      <c r="F37" s="54"/>
      <c r="G37" s="59" t="s">
        <v>61</v>
      </c>
      <c r="H37" s="59"/>
      <c r="I37" s="59"/>
      <c r="J37" s="59"/>
      <c r="K37" s="59"/>
      <c r="L37" s="59"/>
      <c r="M37" s="59"/>
      <c r="N37" s="37"/>
      <c r="O37" s="37"/>
      <c r="P37" s="29"/>
    </row>
    <row r="38" spans="1:16" s="5" customFormat="1" ht="13.5" hidden="1" customHeight="1" x14ac:dyDescent="0.25">
      <c r="A38" s="53"/>
      <c r="B38" s="54" t="s">
        <v>59</v>
      </c>
      <c r="C38" s="54"/>
      <c r="D38" s="54"/>
      <c r="E38" s="54"/>
      <c r="F38" s="54"/>
      <c r="G38" s="59" t="s">
        <v>62</v>
      </c>
      <c r="H38" s="59"/>
      <c r="I38" s="59"/>
      <c r="J38" s="59"/>
      <c r="K38" s="59"/>
      <c r="L38" s="59"/>
      <c r="M38" s="59"/>
      <c r="N38" s="37"/>
      <c r="O38" s="37"/>
      <c r="P38" s="29"/>
    </row>
    <row r="39" spans="1:16" s="5" customFormat="1" ht="15" customHeight="1" x14ac:dyDescent="0.25">
      <c r="A39" s="55" t="s">
        <v>73</v>
      </c>
      <c r="B39" s="55"/>
      <c r="C39" s="55"/>
      <c r="D39" s="55"/>
      <c r="E39" s="55"/>
      <c r="F39" s="55"/>
      <c r="G39" s="55"/>
      <c r="H39" s="52"/>
      <c r="I39" s="51"/>
      <c r="J39" s="51"/>
      <c r="K39" s="51"/>
      <c r="L39" s="51"/>
      <c r="M39" s="51"/>
      <c r="N39" s="30"/>
      <c r="O39" s="29"/>
      <c r="P39" s="29"/>
    </row>
    <row r="40" spans="1:16" s="5" customFormat="1" ht="6.75" customHeight="1" x14ac:dyDescent="0.25">
      <c r="A40" s="91"/>
      <c r="B40" s="91"/>
      <c r="C40" s="91"/>
      <c r="D40" s="91"/>
      <c r="E40" s="91"/>
      <c r="F40" s="91"/>
      <c r="G40" s="91"/>
      <c r="H40" s="38"/>
      <c r="I40" s="29"/>
      <c r="J40" s="29"/>
      <c r="K40" s="29"/>
      <c r="L40" s="29"/>
      <c r="M40" s="29"/>
      <c r="N40" s="29"/>
      <c r="O40" s="29"/>
      <c r="P40" s="29"/>
    </row>
    <row r="41" spans="1:16" s="5" customFormat="1" ht="15" customHeight="1" x14ac:dyDescent="0.25">
      <c r="A41" s="55"/>
      <c r="B41" s="55"/>
      <c r="C41" s="55"/>
      <c r="D41" s="55"/>
      <c r="E41" s="33"/>
      <c r="F41" s="33"/>
      <c r="G41" s="33"/>
      <c r="H41" s="33"/>
      <c r="I41" s="33"/>
      <c r="J41" s="33"/>
      <c r="K41" s="33"/>
      <c r="L41" s="29"/>
      <c r="M41" s="29"/>
      <c r="N41" s="29"/>
      <c r="O41" s="29"/>
      <c r="P41" s="29"/>
    </row>
    <row r="42" spans="1:16" s="5" customFormat="1" ht="15" customHeight="1" x14ac:dyDescent="0.25">
      <c r="A42" s="55" t="s">
        <v>35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32"/>
      <c r="P42" s="29"/>
    </row>
    <row r="43" spans="1:16" s="5" customFormat="1" ht="15" customHeight="1" x14ac:dyDescent="0.25">
      <c r="A43" s="55" t="s">
        <v>75</v>
      </c>
      <c r="B43" s="55"/>
      <c r="C43" s="55"/>
      <c r="D43" s="55"/>
      <c r="E43" s="33"/>
      <c r="F43" s="33"/>
      <c r="G43" s="33"/>
      <c r="H43" s="33"/>
      <c r="I43" s="33"/>
      <c r="J43" s="33"/>
      <c r="K43" s="33"/>
      <c r="L43" s="29"/>
      <c r="M43" s="29"/>
      <c r="N43" s="29"/>
      <c r="O43" s="34"/>
      <c r="P43" s="35"/>
    </row>
    <row r="44" spans="1:16" s="5" customFormat="1" ht="15" customHeight="1" x14ac:dyDescent="0.25">
      <c r="A44" s="55" t="s">
        <v>74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32"/>
      <c r="P44" s="29"/>
    </row>
    <row r="45" spans="1:16" s="5" customFormat="1" x14ac:dyDescent="0.25">
      <c r="A45" s="29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2"/>
      <c r="P45" s="29"/>
    </row>
    <row r="46" spans="1:16" s="5" customFormat="1" x14ac:dyDescent="0.25">
      <c r="C46" s="6"/>
      <c r="D46" s="6"/>
    </row>
    <row r="47" spans="1:16" s="5" customFormat="1" x14ac:dyDescent="0.25">
      <c r="C47" s="6"/>
      <c r="D47" s="6"/>
    </row>
    <row r="48" spans="1:16" s="5" customFormat="1" x14ac:dyDescent="0.25">
      <c r="C48" s="6"/>
      <c r="D48" s="6"/>
    </row>
    <row r="49" spans="3:16" s="5" customFormat="1" x14ac:dyDescent="0.25">
      <c r="C49" s="6"/>
      <c r="D49" s="6"/>
    </row>
    <row r="50" spans="3:16" s="5" customFormat="1" x14ac:dyDescent="0.25">
      <c r="C50" s="6"/>
      <c r="D50" s="6"/>
    </row>
    <row r="51" spans="3:16" s="5" customFormat="1" x14ac:dyDescent="0.25">
      <c r="C51" s="6"/>
      <c r="D51" s="6"/>
    </row>
    <row r="52" spans="3:16" s="5" customFormat="1" x14ac:dyDescent="0.25">
      <c r="C52" s="6"/>
      <c r="D52" s="6"/>
    </row>
    <row r="53" spans="3:16" s="5" customFormat="1" x14ac:dyDescent="0.25">
      <c r="C53" s="6"/>
      <c r="D53" s="6"/>
    </row>
    <row r="54" spans="3:16" s="5" customFormat="1" x14ac:dyDescent="0.25">
      <c r="C54" s="6"/>
      <c r="D54" s="6"/>
    </row>
    <row r="55" spans="3:16" x14ac:dyDescent="0.25"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x14ac:dyDescent="0.25"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3:16" x14ac:dyDescent="0.25"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</sheetData>
  <mergeCells count="33">
    <mergeCell ref="A44:N44"/>
    <mergeCell ref="A9:O9"/>
    <mergeCell ref="N10:N11"/>
    <mergeCell ref="O10:O11"/>
    <mergeCell ref="F10:F11"/>
    <mergeCell ref="G10:G11"/>
    <mergeCell ref="I10:I11"/>
    <mergeCell ref="L10:L11"/>
    <mergeCell ref="M10:M11"/>
    <mergeCell ref="C10:C11"/>
    <mergeCell ref="D10:D11"/>
    <mergeCell ref="B10:B11"/>
    <mergeCell ref="A10:A11"/>
    <mergeCell ref="E10:E11"/>
    <mergeCell ref="H10:H11"/>
    <mergeCell ref="A40:G40"/>
    <mergeCell ref="B2:O2"/>
    <mergeCell ref="B3:O3"/>
    <mergeCell ref="B4:O4"/>
    <mergeCell ref="A8:B8"/>
    <mergeCell ref="C8:O8"/>
    <mergeCell ref="A6:B6"/>
    <mergeCell ref="C6:O7"/>
    <mergeCell ref="A7:B7"/>
    <mergeCell ref="A43:D43"/>
    <mergeCell ref="A41:D41"/>
    <mergeCell ref="A42:N42"/>
    <mergeCell ref="A32:O32"/>
    <mergeCell ref="B34:P34"/>
    <mergeCell ref="A39:G39"/>
    <mergeCell ref="G37:M37"/>
    <mergeCell ref="G36:M36"/>
    <mergeCell ref="G38:M38"/>
  </mergeCells>
  <phoneticPr fontId="0" type="noConversion"/>
  <conditionalFormatting sqref="N14:N18">
    <cfRule type="cellIs" dxfId="2" priority="4" stopIfTrue="1" operator="greaterThan">
      <formula>0.33</formula>
    </cfRule>
  </conditionalFormatting>
  <conditionalFormatting sqref="N27:N30">
    <cfRule type="cellIs" dxfId="1" priority="1" stopIfTrue="1" operator="greaterThan">
      <formula>0.33</formula>
    </cfRule>
  </conditionalFormatting>
  <conditionalFormatting sqref="N21:N24">
    <cfRule type="cellIs" dxfId="0" priority="2" stopIfTrue="1" operator="greaterThan">
      <formula>0.33</formula>
    </cfRule>
  </conditionalFormatting>
  <pageMargins left="0.82677165354330717" right="0.23622047244094491" top="0.74803149606299213" bottom="0.15748031496062992" header="0.31496062992125984" footer="0.31496062992125984"/>
  <pageSetup paperSize="9" scale="6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workbookViewId="0">
      <selection activeCell="G24" sqref="G24"/>
    </sheetView>
  </sheetViews>
  <sheetFormatPr defaultRowHeight="12.75" x14ac:dyDescent="0.2"/>
  <cols>
    <col min="1" max="1" width="11.5703125" customWidth="1"/>
    <col min="2" max="2" width="2.140625" customWidth="1"/>
  </cols>
  <sheetData>
    <row r="2" spans="1:7" x14ac:dyDescent="0.2">
      <c r="E2" s="2"/>
      <c r="G2" s="2" t="s">
        <v>2</v>
      </c>
    </row>
    <row r="3" spans="1:7" x14ac:dyDescent="0.2">
      <c r="F3" s="2" t="s">
        <v>3</v>
      </c>
    </row>
    <row r="5" spans="1:7" x14ac:dyDescent="0.2">
      <c r="A5" s="2" t="s">
        <v>4</v>
      </c>
      <c r="C5" t="s">
        <v>16</v>
      </c>
    </row>
    <row r="6" spans="1:7" x14ac:dyDescent="0.2">
      <c r="A6" s="2"/>
    </row>
    <row r="7" spans="1:7" x14ac:dyDescent="0.2">
      <c r="A7" s="2" t="s">
        <v>5</v>
      </c>
      <c r="C7" t="s">
        <v>15</v>
      </c>
    </row>
    <row r="8" spans="1:7" x14ac:dyDescent="0.2">
      <c r="A8" s="2"/>
      <c r="C8" t="s">
        <v>6</v>
      </c>
    </row>
    <row r="9" spans="1:7" x14ac:dyDescent="0.2">
      <c r="A9" s="2"/>
    </row>
    <row r="10" spans="1:7" x14ac:dyDescent="0.2">
      <c r="A10" s="2" t="s">
        <v>7</v>
      </c>
      <c r="C10" t="s">
        <v>21</v>
      </c>
    </row>
    <row r="11" spans="1:7" x14ac:dyDescent="0.2">
      <c r="A11" s="2"/>
    </row>
    <row r="12" spans="1:7" x14ac:dyDescent="0.2">
      <c r="A12" s="2" t="s">
        <v>8</v>
      </c>
      <c r="C12" t="s">
        <v>14</v>
      </c>
    </row>
    <row r="13" spans="1:7" x14ac:dyDescent="0.2">
      <c r="A13" s="2"/>
      <c r="C13" t="s">
        <v>6</v>
      </c>
    </row>
    <row r="14" spans="1:7" x14ac:dyDescent="0.2">
      <c r="A14" s="2"/>
    </row>
    <row r="15" spans="1:7" x14ac:dyDescent="0.2">
      <c r="A15" s="2" t="s">
        <v>9</v>
      </c>
      <c r="C15" t="s">
        <v>22</v>
      </c>
    </row>
    <row r="16" spans="1:7" x14ac:dyDescent="0.2">
      <c r="A16" s="2"/>
      <c r="C16" t="s">
        <v>10</v>
      </c>
    </row>
    <row r="17" spans="1:3" x14ac:dyDescent="0.2">
      <c r="A17" s="2"/>
      <c r="C17" t="s">
        <v>19</v>
      </c>
    </row>
    <row r="18" spans="1:3" x14ac:dyDescent="0.2">
      <c r="A18" s="2"/>
      <c r="C18" t="s">
        <v>20</v>
      </c>
    </row>
    <row r="19" spans="1:3" x14ac:dyDescent="0.2">
      <c r="A19" s="2"/>
    </row>
    <row r="20" spans="1:3" x14ac:dyDescent="0.2">
      <c r="A20" s="2" t="s">
        <v>11</v>
      </c>
      <c r="C20" t="s">
        <v>23</v>
      </c>
    </row>
    <row r="21" spans="1:3" x14ac:dyDescent="0.2">
      <c r="A21" s="2"/>
      <c r="C21" s="2" t="s">
        <v>27</v>
      </c>
    </row>
    <row r="22" spans="1:3" x14ac:dyDescent="0.2">
      <c r="A22" s="2"/>
      <c r="C22" t="s">
        <v>29</v>
      </c>
    </row>
    <row r="23" spans="1:3" x14ac:dyDescent="0.2">
      <c r="A23" s="2"/>
      <c r="C23" t="s">
        <v>26</v>
      </c>
    </row>
    <row r="24" spans="1:3" x14ac:dyDescent="0.2">
      <c r="A24" s="2"/>
      <c r="C24" t="s">
        <v>28</v>
      </c>
    </row>
    <row r="25" spans="1:3" x14ac:dyDescent="0.2">
      <c r="A25" s="2"/>
    </row>
    <row r="26" spans="1:3" x14ac:dyDescent="0.2">
      <c r="A26" s="2" t="s">
        <v>12</v>
      </c>
      <c r="C26" t="s">
        <v>25</v>
      </c>
    </row>
    <row r="27" spans="1:3" x14ac:dyDescent="0.2">
      <c r="A27" s="2"/>
      <c r="C27" t="s">
        <v>24</v>
      </c>
    </row>
    <row r="28" spans="1:3" x14ac:dyDescent="0.2">
      <c r="A28" s="2"/>
    </row>
    <row r="29" spans="1:3" x14ac:dyDescent="0.2">
      <c r="A29" s="2" t="s">
        <v>13</v>
      </c>
      <c r="C29" t="s">
        <v>17</v>
      </c>
    </row>
    <row r="30" spans="1:3" x14ac:dyDescent="0.2">
      <c r="C30" t="s">
        <v>18</v>
      </c>
    </row>
  </sheetData>
  <phoneticPr fontId="10" type="noConversion"/>
  <pageMargins left="0.65" right="0.48" top="1" bottom="1" header="0.5" footer="0.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ОБОСНОВАНИЕ</vt:lpstr>
      <vt:lpstr>ИНСТРУКЦИЯ</vt:lpstr>
      <vt:lpstr>ОБОСНОВАНИЕ!Заголовки_для_печати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Фетисова Светлана Евгеньевна</cp:lastModifiedBy>
  <cp:lastPrinted>2026-06-03T12:34:01Z</cp:lastPrinted>
  <dcterms:created xsi:type="dcterms:W3CDTF">1996-10-08T23:32:33Z</dcterms:created>
  <dcterms:modified xsi:type="dcterms:W3CDTF">2026-06-23T11:10:41Z</dcterms:modified>
</cp:coreProperties>
</file>