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285" windowWidth="15120" windowHeight="783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Лист1!$A$1:$P$22</definedName>
  </definedNames>
  <calcPr calcId="124519"/>
</workbook>
</file>

<file path=xl/calcChain.xml><?xml version="1.0" encoding="utf-8"?>
<calcChain xmlns="http://schemas.openxmlformats.org/spreadsheetml/2006/main">
  <c r="M7" i="1"/>
  <c r="L7"/>
  <c r="J7"/>
  <c r="K7" s="1"/>
  <c r="P7" s="1"/>
  <c r="N7" l="1"/>
  <c r="O7" s="1"/>
  <c r="L6"/>
  <c r="J6"/>
  <c r="K6" s="1"/>
  <c r="P6" s="1"/>
  <c r="M6"/>
  <c r="N6" l="1"/>
  <c r="O6" s="1"/>
  <c r="C3"/>
</calcChain>
</file>

<file path=xl/sharedStrings.xml><?xml version="1.0" encoding="utf-8"?>
<sst xmlns="http://schemas.openxmlformats.org/spreadsheetml/2006/main" count="26" uniqueCount="22">
  <si>
    <t>№ п/п</t>
  </si>
  <si>
    <t>Наименование товара, работ, услуг</t>
  </si>
  <si>
    <t>Объем</t>
  </si>
  <si>
    <t>Ед.изм.</t>
  </si>
  <si>
    <t>Кол-во</t>
  </si>
  <si>
    <t>Источник №1</t>
  </si>
  <si>
    <t>Цена за ед.изм.</t>
  </si>
  <si>
    <t>Источник №2</t>
  </si>
  <si>
    <t>Источник №3</t>
  </si>
  <si>
    <t>Источник №4</t>
  </si>
  <si>
    <t>Источник №5</t>
  </si>
  <si>
    <t>Совокупность значений</t>
  </si>
  <si>
    <t>Рыночная стоимость</t>
  </si>
  <si>
    <t>Кол-во знач.</t>
  </si>
  <si>
    <t>Сред.квадр.откл. σ=</t>
  </si>
  <si>
    <t>Коэфф вариации V=</t>
  </si>
  <si>
    <t>Средн. арифм.</t>
  </si>
  <si>
    <t>Округле-ние</t>
  </si>
  <si>
    <t>Начальная (максимальная) цена Государственного контракта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</si>
  <si>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</si>
  <si>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шт</t>
  </si>
  <si>
    <t>Подвесной карданного вала Газон Некст</t>
  </si>
</sst>
</file>

<file path=xl/styles.xml><?xml version="1.0" encoding="utf-8"?>
<styleSheet xmlns="http://schemas.openxmlformats.org/spreadsheetml/2006/main">
  <numFmts count="1">
    <numFmt numFmtId="164" formatCode="#,##0.00_р_."/>
  </numFmts>
  <fonts count="6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64" fontId="0" fillId="5" borderId="1" xfId="0" applyNumberForma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164" fontId="0" fillId="5" borderId="0" xfId="0" applyNumberFormat="1" applyFill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0" fillId="0" borderId="8" xfId="0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/>
    </xf>
    <xf numFmtId="2" fontId="1" fillId="6" borderId="6" xfId="0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164" fontId="0" fillId="5" borderId="0" xfId="0" applyNumberFormat="1" applyFill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right"/>
    </xf>
    <xf numFmtId="164" fontId="0" fillId="3" borderId="0" xfId="0" applyNumberFormat="1" applyFill="1" applyBorder="1" applyAlignment="1">
      <alignment horizontal="center" vertical="center" wrapText="1"/>
    </xf>
    <xf numFmtId="2" fontId="4" fillId="6" borderId="6" xfId="0" applyNumberFormat="1" applyFont="1" applyFill="1" applyBorder="1" applyAlignment="1">
      <alignment horizontal="center" wrapText="1"/>
    </xf>
    <xf numFmtId="0" fontId="5" fillId="0" borderId="7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164" fontId="0" fillId="4" borderId="1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164" fontId="0" fillId="4" borderId="4" xfId="0" applyNumberFormat="1" applyFill="1" applyBorder="1" applyAlignment="1">
      <alignment horizontal="center" vertical="center" wrapText="1"/>
    </xf>
    <xf numFmtId="164" fontId="0" fillId="4" borderId="5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46"/>
  <sheetViews>
    <sheetView tabSelected="1" view="pageBreakPreview" zoomScale="80" zoomScaleSheetLayoutView="80" workbookViewId="0">
      <selection activeCell="B6" sqref="B6"/>
    </sheetView>
  </sheetViews>
  <sheetFormatPr defaultRowHeight="15"/>
  <cols>
    <col min="1" max="1" width="9.140625" style="1"/>
    <col min="2" max="2" width="27.28515625" style="12" customWidth="1"/>
    <col min="3" max="4" width="9.140625" style="12"/>
    <col min="5" max="5" width="9.85546875" style="13" customWidth="1"/>
    <col min="6" max="7" width="9.7109375" style="13" customWidth="1"/>
    <col min="8" max="8" width="9.85546875" style="13" customWidth="1"/>
    <col min="9" max="9" width="10" style="13" customWidth="1"/>
    <col min="10" max="10" width="10.85546875" style="4" customWidth="1"/>
    <col min="11" max="11" width="10.7109375" style="4" customWidth="1"/>
    <col min="12" max="12" width="9.42578125" style="7" customWidth="1"/>
    <col min="13" max="13" width="12.5703125" style="1" customWidth="1"/>
    <col min="14" max="14" width="10.28515625" style="1" customWidth="1"/>
    <col min="15" max="15" width="16.85546875" style="1" customWidth="1"/>
    <col min="16" max="16" width="13.28515625" style="4" customWidth="1"/>
    <col min="17" max="16384" width="9.140625" style="1"/>
  </cols>
  <sheetData>
    <row r="1" spans="1:16" ht="48.75" customHeight="1">
      <c r="A1" s="30" t="s">
        <v>19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ht="28.5" customHeight="1">
      <c r="A3" s="32" t="s">
        <v>18</v>
      </c>
      <c r="B3" s="33"/>
      <c r="C3" s="34">
        <f>SUMIF(P6:P23,"&gt;0")</f>
        <v>3188.67</v>
      </c>
      <c r="D3" s="35"/>
      <c r="E3" s="5"/>
      <c r="F3" s="5"/>
      <c r="G3" s="5"/>
      <c r="H3" s="5"/>
      <c r="I3" s="5"/>
      <c r="J3" s="5"/>
      <c r="K3" s="5"/>
      <c r="L3" s="6"/>
      <c r="M3" s="6"/>
      <c r="N3" s="2"/>
      <c r="O3" s="2"/>
      <c r="P3" s="3"/>
    </row>
    <row r="4" spans="1:16" s="9" customFormat="1" ht="30" customHeight="1">
      <c r="A4" s="38" t="s">
        <v>0</v>
      </c>
      <c r="B4" s="38" t="s">
        <v>1</v>
      </c>
      <c r="C4" s="38" t="s">
        <v>2</v>
      </c>
      <c r="D4" s="38"/>
      <c r="E4" s="8" t="s">
        <v>5</v>
      </c>
      <c r="F4" s="8" t="s">
        <v>7</v>
      </c>
      <c r="G4" s="8" t="s">
        <v>8</v>
      </c>
      <c r="H4" s="8" t="s">
        <v>9</v>
      </c>
      <c r="I4" s="8" t="s">
        <v>10</v>
      </c>
      <c r="J4" s="36" t="s">
        <v>16</v>
      </c>
      <c r="K4" s="36" t="s">
        <v>17</v>
      </c>
      <c r="L4" s="38" t="s">
        <v>13</v>
      </c>
      <c r="M4" s="38" t="s">
        <v>14</v>
      </c>
      <c r="N4" s="38" t="s">
        <v>15</v>
      </c>
      <c r="O4" s="38" t="s">
        <v>11</v>
      </c>
      <c r="P4" s="31" t="s">
        <v>12</v>
      </c>
    </row>
    <row r="5" spans="1:16" s="9" customFormat="1" ht="30">
      <c r="A5" s="38"/>
      <c r="B5" s="38"/>
      <c r="C5" s="10" t="s">
        <v>3</v>
      </c>
      <c r="D5" s="10" t="s">
        <v>4</v>
      </c>
      <c r="E5" s="8" t="s">
        <v>6</v>
      </c>
      <c r="F5" s="8" t="s">
        <v>6</v>
      </c>
      <c r="G5" s="8" t="s">
        <v>6</v>
      </c>
      <c r="H5" s="8" t="s">
        <v>6</v>
      </c>
      <c r="I5" s="8" t="s">
        <v>6</v>
      </c>
      <c r="J5" s="37"/>
      <c r="K5" s="37"/>
      <c r="L5" s="38"/>
      <c r="M5" s="38"/>
      <c r="N5" s="38"/>
      <c r="O5" s="38"/>
      <c r="P5" s="31"/>
    </row>
    <row r="6" spans="1:16" ht="30.75" thickBot="1">
      <c r="A6" s="2">
        <v>1</v>
      </c>
      <c r="B6" s="28" t="s">
        <v>21</v>
      </c>
      <c r="C6" s="14" t="s">
        <v>20</v>
      </c>
      <c r="D6" s="16">
        <v>1</v>
      </c>
      <c r="E6" s="27">
        <v>3004</v>
      </c>
      <c r="F6" s="27">
        <v>3191</v>
      </c>
      <c r="G6" s="27">
        <v>3371</v>
      </c>
      <c r="H6" s="11"/>
      <c r="I6" s="11"/>
      <c r="J6" s="3">
        <f t="shared" ref="J6:J7" si="0">AVERAGE(E6,F6,G6,H6,I6)</f>
        <v>3188.6666666666665</v>
      </c>
      <c r="K6" s="3">
        <f>ROUND(J6,2)</f>
        <v>3188.67</v>
      </c>
      <c r="L6" s="6">
        <f>COUNT(E6:I6)</f>
        <v>3</v>
      </c>
      <c r="M6" s="2">
        <f t="shared" ref="M6:M7" si="1">STDEV(E6,F6,G6,H6,I6)</f>
        <v>183.51112591157505</v>
      </c>
      <c r="N6" s="2">
        <f>M6/J6*100</f>
        <v>5.7551053495162572</v>
      </c>
      <c r="O6" s="2" t="str">
        <f>IF(N6&lt;33,"ОДНОРОДНЫЕ","НЕОДНОРОДНЫЕ")</f>
        <v>ОДНОРОДНЫЕ</v>
      </c>
      <c r="P6" s="3">
        <f>D6*K6</f>
        <v>3188.67</v>
      </c>
    </row>
    <row r="7" spans="1:16" ht="16.5" thickBot="1">
      <c r="A7" s="2"/>
      <c r="B7" s="28"/>
      <c r="C7" s="14"/>
      <c r="D7" s="16"/>
      <c r="E7" s="17"/>
      <c r="F7" s="17"/>
      <c r="G7" s="17"/>
      <c r="H7" s="11"/>
      <c r="I7" s="11"/>
      <c r="J7" s="3" t="e">
        <f t="shared" si="0"/>
        <v>#DIV/0!</v>
      </c>
      <c r="K7" s="3" t="e">
        <f>ROUND(J7,2)</f>
        <v>#DIV/0!</v>
      </c>
      <c r="L7" s="6">
        <f>COUNT(E7:I7)</f>
        <v>0</v>
      </c>
      <c r="M7" s="2" t="e">
        <f t="shared" si="1"/>
        <v>#DIV/0!</v>
      </c>
      <c r="N7" s="2" t="e">
        <f>M7/J7*100</f>
        <v>#DIV/0!</v>
      </c>
      <c r="O7" s="2" t="e">
        <f>IF(N7&lt;33,"ОДНОРОДНЫЕ","НЕОДНОРОДНЫЕ")</f>
        <v>#DIV/0!</v>
      </c>
      <c r="P7" s="3" t="e">
        <f>D7*K7</f>
        <v>#DIV/0!</v>
      </c>
    </row>
    <row r="8" spans="1:16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</row>
    <row r="9" spans="1:16" ht="15.7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1:16" ht="15.75" customHeight="1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</row>
    <row r="11" spans="1:16" ht="15.75" customHeigh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spans="1:16" ht="15.75" customHeight="1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</row>
    <row r="13" spans="1:16" ht="15.75" customHeight="1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</row>
    <row r="14" spans="1:16" ht="15.75" customHeight="1">
      <c r="A14" s="19"/>
      <c r="B14" s="18"/>
      <c r="C14" s="24"/>
      <c r="D14" s="25"/>
      <c r="E14" s="26"/>
      <c r="F14" s="26"/>
      <c r="G14" s="26"/>
      <c r="H14" s="26"/>
      <c r="I14" s="26"/>
      <c r="J14" s="21"/>
      <c r="K14" s="21"/>
      <c r="L14" s="22"/>
      <c r="M14" s="19"/>
      <c r="N14" s="19"/>
      <c r="O14" s="19"/>
      <c r="P14" s="21"/>
    </row>
    <row r="15" spans="1:16" ht="15.75">
      <c r="A15" s="19"/>
      <c r="B15" s="18"/>
      <c r="C15" s="24"/>
      <c r="D15" s="25"/>
      <c r="E15" s="26"/>
      <c r="F15" s="26"/>
      <c r="G15" s="26"/>
      <c r="H15" s="26"/>
      <c r="I15" s="26"/>
      <c r="J15" s="21"/>
      <c r="K15" s="21"/>
      <c r="L15" s="22"/>
      <c r="M15" s="19"/>
      <c r="N15" s="19"/>
      <c r="O15" s="19"/>
      <c r="P15" s="21"/>
    </row>
    <row r="16" spans="1:16" ht="15.75">
      <c r="A16" s="19"/>
      <c r="B16" s="18"/>
      <c r="C16" s="24"/>
      <c r="D16" s="25"/>
      <c r="E16" s="26"/>
      <c r="F16" s="26"/>
      <c r="G16" s="26"/>
      <c r="H16" s="26"/>
      <c r="I16" s="26"/>
      <c r="J16" s="21"/>
      <c r="K16" s="21"/>
      <c r="L16" s="22"/>
      <c r="M16" s="19"/>
      <c r="N16" s="19"/>
      <c r="O16" s="19"/>
      <c r="P16" s="21"/>
    </row>
    <row r="17" spans="1:16" ht="15.75">
      <c r="A17" s="19"/>
      <c r="B17" s="18"/>
      <c r="C17" s="24"/>
      <c r="D17" s="25"/>
      <c r="E17" s="26"/>
      <c r="F17" s="26"/>
      <c r="G17" s="26"/>
      <c r="H17" s="26"/>
      <c r="I17" s="26"/>
      <c r="J17" s="21"/>
      <c r="K17" s="21"/>
      <c r="L17" s="22"/>
      <c r="M17" s="19"/>
      <c r="N17" s="19"/>
      <c r="O17" s="19"/>
      <c r="P17" s="21"/>
    </row>
    <row r="18" spans="1:16" ht="15.75">
      <c r="A18" s="19"/>
      <c r="B18" s="18"/>
      <c r="C18" s="24"/>
      <c r="D18" s="25"/>
      <c r="E18" s="26"/>
      <c r="F18" s="26"/>
      <c r="G18" s="26"/>
      <c r="H18" s="26"/>
      <c r="I18" s="26"/>
      <c r="J18" s="21"/>
      <c r="K18" s="21"/>
      <c r="L18" s="22"/>
      <c r="M18" s="19"/>
      <c r="N18" s="19"/>
      <c r="O18" s="19"/>
      <c r="P18" s="21"/>
    </row>
    <row r="19" spans="1:16" ht="15.75">
      <c r="A19" s="19"/>
      <c r="B19" s="18"/>
      <c r="C19" s="24"/>
      <c r="D19" s="25"/>
      <c r="E19" s="26"/>
      <c r="F19" s="26"/>
      <c r="G19" s="26"/>
      <c r="H19" s="26"/>
      <c r="I19" s="26"/>
      <c r="J19" s="21"/>
      <c r="K19" s="21"/>
      <c r="L19" s="22"/>
      <c r="M19" s="19"/>
      <c r="N19" s="19"/>
      <c r="O19" s="19"/>
      <c r="P19" s="21"/>
    </row>
    <row r="20" spans="1:16" ht="15.75">
      <c r="A20" s="19"/>
      <c r="B20" s="18"/>
      <c r="C20" s="24"/>
      <c r="D20" s="25"/>
      <c r="E20" s="26"/>
      <c r="F20" s="26"/>
      <c r="G20" s="26"/>
      <c r="H20" s="26"/>
      <c r="I20" s="26"/>
      <c r="J20" s="21"/>
      <c r="K20" s="21"/>
      <c r="L20" s="22"/>
      <c r="M20" s="19"/>
      <c r="N20" s="19"/>
      <c r="O20" s="19"/>
      <c r="P20" s="21"/>
    </row>
    <row r="21" spans="1:16" ht="15.75">
      <c r="A21" s="19"/>
      <c r="B21" s="18"/>
      <c r="C21" s="24"/>
      <c r="D21" s="25"/>
      <c r="E21" s="26"/>
      <c r="F21" s="26"/>
      <c r="G21" s="26"/>
      <c r="H21" s="26"/>
      <c r="I21" s="26"/>
      <c r="J21" s="21"/>
      <c r="K21" s="21"/>
      <c r="L21" s="22"/>
      <c r="M21" s="19"/>
      <c r="N21" s="19"/>
      <c r="O21" s="19"/>
      <c r="P21" s="21"/>
    </row>
    <row r="22" spans="1:16" ht="15.75">
      <c r="A22" s="19"/>
      <c r="B22" s="18"/>
      <c r="C22" s="24"/>
      <c r="D22" s="25"/>
      <c r="E22" s="26"/>
      <c r="F22" s="26"/>
      <c r="G22" s="26"/>
      <c r="H22" s="26"/>
      <c r="I22" s="26"/>
      <c r="J22" s="21"/>
      <c r="K22" s="21"/>
      <c r="L22" s="22"/>
      <c r="M22" s="19"/>
      <c r="N22" s="19"/>
      <c r="O22" s="19"/>
      <c r="P22" s="21"/>
    </row>
    <row r="23" spans="1:16">
      <c r="A23" s="19"/>
      <c r="B23" s="23"/>
      <c r="C23" s="23"/>
      <c r="D23" s="23"/>
      <c r="E23" s="20"/>
      <c r="F23" s="20"/>
      <c r="G23" s="20"/>
      <c r="H23" s="20"/>
      <c r="I23" s="20"/>
      <c r="J23" s="21"/>
      <c r="K23" s="21"/>
      <c r="L23" s="22"/>
      <c r="M23" s="19"/>
      <c r="N23" s="19"/>
      <c r="O23" s="19"/>
      <c r="P23" s="21"/>
    </row>
    <row r="32" spans="1:16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</sheetData>
  <mergeCells count="14">
    <mergeCell ref="A8:P13"/>
    <mergeCell ref="A1:P1"/>
    <mergeCell ref="P4:P5"/>
    <mergeCell ref="A3:B3"/>
    <mergeCell ref="C3:D3"/>
    <mergeCell ref="J4:J5"/>
    <mergeCell ref="L4:L5"/>
    <mergeCell ref="M4:M5"/>
    <mergeCell ref="N4:N5"/>
    <mergeCell ref="O4:O5"/>
    <mergeCell ref="A4:A5"/>
    <mergeCell ref="B4:B5"/>
    <mergeCell ref="C4:D4"/>
    <mergeCell ref="K4:K5"/>
  </mergeCells>
  <conditionalFormatting sqref="O6:O7">
    <cfRule type="containsText" dxfId="5" priority="28" operator="containsText" text="НЕ">
      <formula>NOT(ISERROR(SEARCH("НЕ",O6)))</formula>
    </cfRule>
    <cfRule type="containsText" dxfId="4" priority="29" operator="containsText" text="ОДНОРОДНЫЕ">
      <formula>NOT(ISERROR(SEARCH("ОДНОРОДНЫЕ",O6)))</formula>
    </cfRule>
    <cfRule type="containsText" dxfId="3" priority="30" operator="containsText" text="НЕОДНОРОДНЫЕ">
      <formula>NOT(ISERROR(SEARCH("НЕОДНОРОДНЫЕ",O6)))</formula>
    </cfRule>
  </conditionalFormatting>
  <conditionalFormatting sqref="O14:O23 O6:O7">
    <cfRule type="containsText" dxfId="2" priority="25" operator="containsText" text="НЕОДНОРОДНЫЕ">
      <formula>NOT(ISERROR(SEARCH("НЕОДНОРОДНЫЕ",O6)))</formula>
    </cfRule>
    <cfRule type="containsText" dxfId="1" priority="26" operator="containsText" text="ОДНОРОДНЫЕ">
      <formula>NOT(ISERROR(SEARCH("ОДНОРОДНЫЕ",O6)))</formula>
    </cfRule>
    <cfRule type="containsText" dxfId="0" priority="27" operator="containsText" text="НЕОДНОРОДНЫЕ">
      <formula>NOT(ISERROR(SEARCH("НЕОДНОРОДНЫЕ",O6)))</formula>
    </cfRule>
  </conditionalFormatting>
  <pageMargins left="0.11811023622047245" right="0.11811023622047245" top="1.1811023622047245" bottom="0.74803149606299213" header="0.31496062992125984" footer="0.31496062992125984"/>
  <pageSetup paperSize="9" scale="76" fitToHeight="10" orientation="landscape" horizontalDpi="180" verticalDpi="180" r:id="rId1"/>
  <rowBreaks count="1" manualBreakCount="1">
    <brk id="20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2026-06-01T07:44:45Z</dcterms:modified>
</cp:coreProperties>
</file>