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80" windowHeight="12225"/>
  </bookViews>
  <sheets>
    <sheet name="НМЦК" sheetId="1" r:id="rId1"/>
  </sheets>
  <definedNames>
    <definedName name="_xlnm.Print_Titles" localSheetId="0">НМЦК!$5:$7</definedName>
    <definedName name="_xlnm.Print_Area" localSheetId="0">НМЦК!$A$1:$N$54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" i="1" l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8" i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Q9" i="1" l="1"/>
  <c r="Q10" i="1"/>
  <c r="Q45" i="1"/>
  <c r="Q8" i="1"/>
  <c r="L8" i="1" l="1"/>
  <c r="L46" i="1" s="1"/>
  <c r="N46" i="1" l="1"/>
  <c r="J8" i="1" l="1"/>
  <c r="K8" i="1" s="1"/>
</calcChain>
</file>

<file path=xl/sharedStrings.xml><?xml version="1.0" encoding="utf-8"?>
<sst xmlns="http://schemas.openxmlformats.org/spreadsheetml/2006/main" count="105" uniqueCount="65">
  <si>
    <t>Обоснование начальной (максимальной) цены контракта</t>
  </si>
  <si>
    <t>№ п/п</t>
  </si>
  <si>
    <t>Ед. изм</t>
  </si>
  <si>
    <t>Кол-во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</si>
  <si>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</si>
  <si>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</si>
  <si>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</si>
  <si>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</si>
  <si>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t>-</t>
  </si>
  <si>
    <t xml:space="preserve">  </t>
  </si>
  <si>
    <t>Н(М)ЦК  определяемая методом сопоставимых рыночных цен (анализа рынка)*</t>
  </si>
  <si>
    <t xml:space="preserve">Однородность совокупности значений выявленных цен, используемых в расчете Н(М)ЦК </t>
  </si>
  <si>
    <t>Коммерческие предложения (общедоступная информация изучения рынка) (руб./ед.изм.)</t>
  </si>
  <si>
    <t>Используемый метод определения НМЦК : метод сопоставимых рыночных цен (анализ рынка)</t>
  </si>
  <si>
    <t xml:space="preserve">*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</si>
  <si>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Наименование товара</t>
  </si>
  <si>
    <r>
      <rPr>
        <b/>
        <sz val="8"/>
        <rFont val="Times New Roman"/>
        <family val="1"/>
        <charset val="204"/>
      </rPr>
      <t>Расчет Н(М)ЦК по формуле</t>
    </r>
    <r>
      <rPr>
        <sz val="8"/>
        <rFont val="Times New Roman"/>
        <family val="1"/>
        <charset val="204"/>
      </rPr>
      <t xml:space="preserve">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цi  - цена единицы</t>
    </r>
  </si>
  <si>
    <t>Перчатки резиновые общего назначения (кроме медицинских)</t>
  </si>
  <si>
    <t>пар</t>
  </si>
  <si>
    <t xml:space="preserve">Перчатки виниловые, неопудренные </t>
  </si>
  <si>
    <t>упак</t>
  </si>
  <si>
    <t>Материалы нетканые и изделия из них (кроме одежды)</t>
  </si>
  <si>
    <t>рулон</t>
  </si>
  <si>
    <t>Тряпка для очистки поверхностей</t>
  </si>
  <si>
    <t>штука</t>
  </si>
  <si>
    <t xml:space="preserve">Средство моющее для туалетов и ванных комнат </t>
  </si>
  <si>
    <t>Средство моющее для стекол и зеркал</t>
  </si>
  <si>
    <t>Губка для посуды</t>
  </si>
  <si>
    <t>Средство дезинфицирующее (объем тары - 1 л)</t>
  </si>
  <si>
    <t>литр</t>
  </si>
  <si>
    <t>Средство моющее универсальное</t>
  </si>
  <si>
    <t>Очиститель ковров и мебели</t>
  </si>
  <si>
    <t xml:space="preserve">Удалитель наклеек и следов клея </t>
  </si>
  <si>
    <t>Тряпка для очистки поверхностей (40x14)</t>
  </si>
  <si>
    <t>Держатель МОП</t>
  </si>
  <si>
    <t>Тряпка для очистки поверхностей (40x11)</t>
  </si>
  <si>
    <t>Тряпка для очистки поверхностей (40x12)</t>
  </si>
  <si>
    <t>Шубка</t>
  </si>
  <si>
    <t xml:space="preserve">Средство моющее для ежедневной уборки </t>
  </si>
  <si>
    <t>Средство дезинфицирующее</t>
  </si>
  <si>
    <t xml:space="preserve">
Контейнер пластиковый
</t>
  </si>
  <si>
    <t xml:space="preserve">Пенный очиститель интерьера </t>
  </si>
  <si>
    <t xml:space="preserve">Средства для дезодорирования и ароматизации воздуха в помещениях </t>
  </si>
  <si>
    <t xml:space="preserve">Уборочная тележка-ведро </t>
  </si>
  <si>
    <t xml:space="preserve">Рукоятка телескопическая для швабры </t>
  </si>
  <si>
    <t xml:space="preserve">Комплект ведер для уборки </t>
  </si>
  <si>
    <t>компл</t>
  </si>
  <si>
    <t>Щелевая швабра с телескопической ручкой</t>
  </si>
  <si>
    <t>Средство моющее для туалетов и ванных комнат</t>
  </si>
  <si>
    <t>Средства для дезодорирования и ароматизации воздуха в помещениях</t>
  </si>
  <si>
    <t>Универсальное низкопенное моющее средство</t>
  </si>
  <si>
    <t>Средство чистящее</t>
  </si>
  <si>
    <t>Средство дезинфицирующее (объем тары - 5 л)</t>
  </si>
  <si>
    <t>Средство дезинфицирующее (объем тары - 600 мл)</t>
  </si>
  <si>
    <t>КП № 1                                (вх. №735/КП от 05.06.2026)</t>
  </si>
  <si>
    <t>КП № 2                                (вх. № 736/КП от 05.06.2026)</t>
  </si>
  <si>
    <t>КП № 3                                (вх. №  737/КП от 05.06.2026)</t>
  </si>
  <si>
    <t>Для приведения Н(М)ЦК в соответствие с утвержденными лимитами Плана финансово-хозяйственной деятельности, Заказчиком используется наименьшая цена</t>
  </si>
  <si>
    <t>Цена за единицу (наименьшая) (руб.)</t>
  </si>
  <si>
    <t>Н(М)ЦК контракта с учетом количества ТРУ и наименьшей цены за единицу (руб.)</t>
  </si>
  <si>
    <t xml:space="preserve">на поставку моющих средств, чистящих средств и инвентаря для учебной
лаборатории «Учебный гостиничный номер»
</t>
  </si>
  <si>
    <t xml:space="preserve">Частью 2 статьи 22 Федерального закона № 44 –ФЗ «О контрактной системе в сфере закупок товаров, работ, услуг для обеспечения государственных и муниципальных нужд» (далее – Федеральный закон № 44-ФЗ) предусмотрено, что метод сопоставимых рыночных цен (анализа рынка) заключается в установлении начальной (максимальной) цены контракта, цены контракта, заключаемого с единственным поставщиком (подрядчиком, исполнителем), на основании информации о рыночных ценах идентичных товаров, работ, услуг, планируемых к закупкам, или при их отсутствии однородных товаров, работ, услуг.
Частью 6 статьи 22 Федерального закона № 44 –ФЗ установлено, что метод сопоставимых рыночных цен (анализа рынка) является приоритетным для определения и обоснования начальной (максимальной) цены контракта, цены Частью 2 статьи 22 Федерального закона № 44 –ФЗ «О контрактной системе в сфере закупок товаров, работ, услуг для обеспечения государственных и муниципальных нужд» (далее – Федеральный закон № 44-ФЗ) предусмотрено, что метод сопоставимых рыночных цен (анализа рынка) заключается в установлении начальной (максимальной) цены контракта, цены контракта, заключаемого с единственным поставщиком (подрядчиком, исполнителем), на основании информации о рыночных ценах идентичных товаров, работ, услуг, планируемых к закупкам, или при их отсутствии однородных товаров, работ, услуг.
Частью 6 статьи 22 Федерального закона № 44 –ФЗ установлено, что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исполнителем).
Согласно части 25 статьи 22 Федерального закона № 44-ФЗ для целей осуществления закупок товаров, работ, услуг, в отношении которых установлены предусмотренные пунктом 1 части 2 статьи 14 Федерального закона № 44-ФЗ запрет, ограничение или преимущество, Правительство Российской Федерации устанавливает особенности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в том числе товаров, поставляемых при выполнении закупаемых работ, оказании закупаемых услуг, начальной цены единицы работы, услуги (далее- НМЦК) на основе функциональных, технических и качественных характеристик, эксплуатационных характеристик товаров российского происхождения, работ, услуг, соответственно выполняемых, оказываемых российскими лицами.
Так, подпунктом «в» пункта 7 постановления Правительства Российской Федерации от 23.12.2024 г. N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– ПП РФ № 1875) при определении НМЦК для осуществления закупки, объект закупки которой включает товары, указанные в приложении N 1 и (или) приложении N 2 ПП РФ № 1875 установлено, что при определении идентичности и однородности товаров подлежат учету исключительно товары, происходящие из государств - членов ЕАЭС.
В соответствии с частью 1.1 статьи 33 Федерального закона № 44 – ФЗ при описании являющегося объектом закупки товара, в отношении которого установлены предусмотренные пунктом 1 части 2 статьи 14 Федерального закона № 44 – ФЗ запрет, ограничение или преимущество, указываются характеристики товара российского происхождения.
Также абзацем 5 пп. «г» п. 7 ПП РФ № 1875 предусмотрено, что особенности, предусмотренные подпунктом «в» пункта 7 ПП РФ № 1875, не применяются, если осуществляется закупка товаров, при которой начальная (максимальная) цена контракта не превышает 1 млн. рублей и при этом ни одна из использованных при определении таких цен цена единицы товара не превышает 5 тыс. рублей.
Особенности, предусмотренные подпунктом «в» пункта 7 ПП РФ № 1875 не применяются, так как не применяется запрет на основании подпункта «и» пункта 5 ПП РФ № 1875 (НМЦК, максимальное значение цены контракта или цена контракта, заключаемого с единственным поставщиком (подрядчиком, исполнителем), не превышает 1 млн. рублей и при этом ни одна из использованных при определении таких цен цена единицы товара не превышает 300 тыс. рублей;).
</t>
  </si>
  <si>
    <t>Средство полирующее для мебели</t>
  </si>
  <si>
    <t xml:space="preserve">Держатель для шубки </t>
  </si>
  <si>
    <t>В соответствии с ч. 2 ст. 72, ст.158, 162 Бюджетного Кодекса РФ, Приказом Министерства финансов Российской Федерации от 31.08.2018 № 186н "О требованиях к составлению и утверждению плана финансово-хозяйственной деятельности государственного (муниципального) учреждения",  Планом финансово-хозяйственной деятельности учреждения установлена сумма финансирования 125 370,00 руб. Для приведения Н(М)ЦК в соответствие с утвержденными лимитами Плана финансово-хозяйственной деятельности, Заказчиком используется наименьшая цена по каждой позиции.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</si>
</sst>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22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7" fillId="0" borderId="0" xfId="0" applyFont="1"/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left" wrapText="1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0" xfId="0" applyFont="1"/>
    <xf numFmtId="0" fontId="11" fillId="0" borderId="0" xfId="0" applyFont="1" applyAlignment="1" applyProtection="1">
      <alignment wrapText="1"/>
      <protection locked="0"/>
    </xf>
    <xf numFmtId="165" fontId="11" fillId="0" borderId="0" xfId="0" applyNumberFormat="1" applyFont="1" applyFill="1" applyAlignment="1" applyProtection="1">
      <alignment horizontal="center" vertical="center"/>
      <protection locked="0"/>
    </xf>
    <xf numFmtId="0" fontId="14" fillId="0" borderId="0" xfId="0" applyFont="1" applyFill="1" applyAlignment="1" applyProtection="1">
      <alignment vertical="center"/>
      <protection locked="0"/>
    </xf>
    <xf numFmtId="0" fontId="15" fillId="0" borderId="0" xfId="0" applyFont="1"/>
    <xf numFmtId="0" fontId="2" fillId="0" borderId="0" xfId="0" applyFont="1" applyFill="1" applyAlignment="1" applyProtection="1">
      <alignment vertical="center"/>
      <protection locked="0"/>
    </xf>
    <xf numFmtId="0" fontId="15" fillId="0" borderId="0" xfId="0" applyFont="1" applyAlignment="1">
      <alignment horizontal="left"/>
    </xf>
    <xf numFmtId="0" fontId="11" fillId="0" borderId="0" xfId="0" applyFont="1" applyAlignment="1">
      <alignment horizontal="center" vertical="top" wrapText="1"/>
    </xf>
    <xf numFmtId="0" fontId="15" fillId="0" borderId="0" xfId="0" applyFont="1" applyAlignment="1">
      <alignment horizontal="right"/>
    </xf>
    <xf numFmtId="4" fontId="10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top"/>
    </xf>
    <xf numFmtId="0" fontId="7" fillId="0" borderId="0" xfId="0" applyFont="1" applyFill="1" applyAlignment="1">
      <alignment vertical="center"/>
    </xf>
    <xf numFmtId="4" fontId="10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2" fontId="5" fillId="0" borderId="0" xfId="0" applyNumberFormat="1" applyFont="1" applyFill="1" applyAlignment="1">
      <alignment vertical="center"/>
    </xf>
    <xf numFmtId="0" fontId="7" fillId="0" borderId="0" xfId="0" applyFont="1" applyFill="1"/>
    <xf numFmtId="0" fontId="10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2" fontId="13" fillId="0" borderId="0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4" fontId="4" fillId="0" borderId="3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left" vertical="center" wrapText="1"/>
    </xf>
    <xf numFmtId="0" fontId="18" fillId="0" borderId="3" xfId="0" applyFont="1" applyBorder="1" applyAlignment="1">
      <alignment horizontal="center" vertical="top" wrapText="1"/>
    </xf>
    <xf numFmtId="0" fontId="9" fillId="0" borderId="0" xfId="0" applyFont="1" applyFill="1" applyAlignment="1">
      <alignment horizontal="justify" vertical="center" wrapText="1"/>
    </xf>
    <xf numFmtId="4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center" vertical="center" textRotation="90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" fontId="21" fillId="0" borderId="0" xfId="0" applyNumberFormat="1" applyFont="1" applyFill="1" applyBorder="1" applyAlignment="1">
      <alignment horizontal="center" vertical="center" wrapText="1"/>
    </xf>
    <xf numFmtId="4" fontId="2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textRotation="90" wrapText="1"/>
    </xf>
    <xf numFmtId="0" fontId="6" fillId="0" borderId="7" xfId="0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99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133350</xdr:colOff>
      <xdr:row>5</xdr:row>
      <xdr:rowOff>1247775</xdr:rowOff>
    </xdr:from>
    <xdr:to>
      <xdr:col>11</xdr:col>
      <xdr:colOff>1619250</xdr:colOff>
      <xdr:row>5</xdr:row>
      <xdr:rowOff>1609725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15725" y="30194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375871</xdr:colOff>
      <xdr:row>5</xdr:row>
      <xdr:rowOff>966421</xdr:rowOff>
    </xdr:from>
    <xdr:to>
      <xdr:col>11</xdr:col>
      <xdr:colOff>528271</xdr:colOff>
      <xdr:row>5</xdr:row>
      <xdr:rowOff>1195021</xdr:rowOff>
    </xdr:to>
    <xdr:pic>
      <xdr:nvPicPr>
        <xdr:cNvPr id="8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762159" y="2585671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14654</xdr:colOff>
      <xdr:row>5</xdr:row>
      <xdr:rowOff>923193</xdr:rowOff>
    </xdr:from>
    <xdr:to>
      <xdr:col>10</xdr:col>
      <xdr:colOff>948104</xdr:colOff>
      <xdr:row>5</xdr:row>
      <xdr:rowOff>1275618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2448442" y="2542443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7327</xdr:colOff>
      <xdr:row>5</xdr:row>
      <xdr:rowOff>871904</xdr:rowOff>
    </xdr:from>
    <xdr:to>
      <xdr:col>9</xdr:col>
      <xdr:colOff>1007452</xdr:colOff>
      <xdr:row>6</xdr:row>
      <xdr:rowOff>341435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415346" y="2491154"/>
          <a:ext cx="10001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14654</xdr:colOff>
      <xdr:row>5</xdr:row>
      <xdr:rowOff>908538</xdr:rowOff>
    </xdr:from>
    <xdr:to>
      <xdr:col>10</xdr:col>
      <xdr:colOff>948104</xdr:colOff>
      <xdr:row>6</xdr:row>
      <xdr:rowOff>330444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2448442" y="2527788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175847</xdr:colOff>
      <xdr:row>6</xdr:row>
      <xdr:rowOff>197827</xdr:rowOff>
    </xdr:from>
    <xdr:to>
      <xdr:col>11</xdr:col>
      <xdr:colOff>1514573</xdr:colOff>
      <xdr:row>6</xdr:row>
      <xdr:rowOff>518013</xdr:rowOff>
    </xdr:to>
    <xdr:pic>
      <xdr:nvPicPr>
        <xdr:cNvPr id="12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562135" y="2747596"/>
          <a:ext cx="1338726" cy="320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60"/>
  <sheetViews>
    <sheetView tabSelected="1" zoomScale="70" zoomScaleNormal="70" zoomScaleSheetLayoutView="100" workbookViewId="0">
      <selection activeCell="A50" sqref="A50:N51"/>
    </sheetView>
  </sheetViews>
  <sheetFormatPr defaultColWidth="9.140625" defaultRowHeight="12.75" x14ac:dyDescent="0.2"/>
  <cols>
    <col min="1" max="1" width="5" style="2" customWidth="1"/>
    <col min="2" max="2" width="69.140625" style="2" customWidth="1"/>
    <col min="3" max="3" width="10.5703125" style="2" customWidth="1"/>
    <col min="4" max="4" width="8.140625" style="2" customWidth="1"/>
    <col min="5" max="5" width="17.85546875" style="2" customWidth="1"/>
    <col min="6" max="6" width="19.140625" style="2" customWidth="1"/>
    <col min="7" max="7" width="21.7109375" style="2" customWidth="1"/>
    <col min="8" max="8" width="4.7109375" style="2" customWidth="1"/>
    <col min="9" max="9" width="14.7109375" style="2" customWidth="1"/>
    <col min="10" max="10" width="15.42578125" style="2" customWidth="1"/>
    <col min="11" max="11" width="14.28515625" style="2" customWidth="1"/>
    <col min="12" max="12" width="24.42578125" style="2" customWidth="1"/>
    <col min="13" max="13" width="14.28515625" style="2" customWidth="1"/>
    <col min="14" max="14" width="18.85546875" style="2" customWidth="1"/>
    <col min="15" max="15" width="12.42578125" style="2" bestFit="1" customWidth="1"/>
    <col min="16" max="16" width="17.140625" style="2" customWidth="1"/>
    <col min="17" max="17" width="13.140625" style="2" customWidth="1"/>
    <col min="18" max="18" width="13.42578125" style="2" customWidth="1"/>
    <col min="19" max="19" width="9.140625" style="2"/>
    <col min="20" max="20" width="11.140625" style="2" customWidth="1"/>
    <col min="21" max="21" width="9.140625" style="2"/>
    <col min="22" max="22" width="12" style="2" customWidth="1"/>
    <col min="23" max="16384" width="9.140625" style="2"/>
  </cols>
  <sheetData>
    <row r="1" spans="1:17" s="1" customFormat="1" ht="20.25" customHeight="1" x14ac:dyDescent="0.3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7" s="1" customFormat="1" ht="38.25" customHeight="1" x14ac:dyDescent="0.3">
      <c r="A2" s="58" t="s">
        <v>60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7" s="1" customFormat="1" ht="15.75" customHeight="1" x14ac:dyDescent="0.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7" s="1" customFormat="1" ht="19.5" customHeight="1" x14ac:dyDescent="0.3">
      <c r="A4" s="20"/>
      <c r="B4" s="65" t="s">
        <v>13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1:17" ht="46.5" customHeight="1" x14ac:dyDescent="0.2">
      <c r="A5" s="59" t="s">
        <v>1</v>
      </c>
      <c r="B5" s="59" t="s">
        <v>15</v>
      </c>
      <c r="C5" s="60" t="s">
        <v>2</v>
      </c>
      <c r="D5" s="60" t="s">
        <v>3</v>
      </c>
      <c r="E5" s="53" t="s">
        <v>12</v>
      </c>
      <c r="F5" s="62"/>
      <c r="G5" s="62"/>
      <c r="H5" s="63" t="s">
        <v>4</v>
      </c>
      <c r="I5" s="66" t="s">
        <v>11</v>
      </c>
      <c r="J5" s="66"/>
      <c r="K5" s="66"/>
      <c r="L5" s="67" t="s">
        <v>10</v>
      </c>
      <c r="M5" s="67"/>
      <c r="N5" s="67"/>
    </row>
    <row r="6" spans="1:17" ht="73.5" customHeight="1" x14ac:dyDescent="0.2">
      <c r="A6" s="59"/>
      <c r="B6" s="60"/>
      <c r="C6" s="61"/>
      <c r="D6" s="61"/>
      <c r="E6" s="51" t="s">
        <v>54</v>
      </c>
      <c r="F6" s="51" t="s">
        <v>55</v>
      </c>
      <c r="G6" s="51" t="s">
        <v>56</v>
      </c>
      <c r="H6" s="64"/>
      <c r="I6" s="49" t="s">
        <v>5</v>
      </c>
      <c r="J6" s="49" t="s">
        <v>6</v>
      </c>
      <c r="K6" s="49" t="s">
        <v>7</v>
      </c>
      <c r="L6" s="47" t="s">
        <v>16</v>
      </c>
      <c r="M6" s="53" t="s">
        <v>57</v>
      </c>
      <c r="N6" s="54"/>
    </row>
    <row r="7" spans="1:17" ht="52.5" customHeight="1" x14ac:dyDescent="0.2">
      <c r="A7" s="59"/>
      <c r="B7" s="60"/>
      <c r="C7" s="61"/>
      <c r="D7" s="61"/>
      <c r="E7" s="52"/>
      <c r="F7" s="52"/>
      <c r="G7" s="52"/>
      <c r="H7" s="64"/>
      <c r="I7" s="50"/>
      <c r="J7" s="50"/>
      <c r="K7" s="50"/>
      <c r="L7" s="48"/>
      <c r="M7" s="43" t="s">
        <v>58</v>
      </c>
      <c r="N7" s="43" t="s">
        <v>59</v>
      </c>
      <c r="O7" s="24"/>
    </row>
    <row r="8" spans="1:17" s="13" customFormat="1" ht="18" customHeight="1" x14ac:dyDescent="0.25">
      <c r="A8" s="39">
        <v>1</v>
      </c>
      <c r="B8" s="40" t="s">
        <v>17</v>
      </c>
      <c r="C8" s="39" t="s">
        <v>18</v>
      </c>
      <c r="D8" s="41">
        <v>100</v>
      </c>
      <c r="E8" s="31">
        <v>100</v>
      </c>
      <c r="F8" s="31">
        <v>110</v>
      </c>
      <c r="G8" s="31">
        <v>120</v>
      </c>
      <c r="H8" s="15" t="s">
        <v>8</v>
      </c>
      <c r="I8" s="15">
        <f>AVERAGE(E8:G8)</f>
        <v>110</v>
      </c>
      <c r="J8" s="18">
        <f t="shared" ref="J8:J45" si="0">SQRT(((SUM((POWER(F8-I8,2)),(POWER(E8-I8,2)),(POWER(G8-I8,2)))/(3-1))))</f>
        <v>10</v>
      </c>
      <c r="K8" s="15">
        <f t="shared" ref="K8:K45" si="1">J8/I8*100</f>
        <v>9.0909090909090917</v>
      </c>
      <c r="L8" s="15">
        <f t="shared" ref="L8:L45" si="2">((D8/3)*(SUM(E8:G8)))</f>
        <v>11000</v>
      </c>
      <c r="M8" s="31">
        <v>100</v>
      </c>
      <c r="N8" s="15">
        <f>M8*D8</f>
        <v>10000</v>
      </c>
      <c r="O8" s="34">
        <v>0.99999977017232</v>
      </c>
      <c r="P8" s="35">
        <v>5496.33</v>
      </c>
      <c r="Q8" s="35">
        <f>P8*O8</f>
        <v>5496.3287367912271</v>
      </c>
    </row>
    <row r="9" spans="1:17" s="13" customFormat="1" ht="18" customHeight="1" x14ac:dyDescent="0.25">
      <c r="A9" s="39">
        <v>2</v>
      </c>
      <c r="B9" s="40" t="s">
        <v>19</v>
      </c>
      <c r="C9" s="39" t="s">
        <v>20</v>
      </c>
      <c r="D9" s="41">
        <v>2</v>
      </c>
      <c r="E9" s="31">
        <v>350</v>
      </c>
      <c r="F9" s="31">
        <v>370</v>
      </c>
      <c r="G9" s="31">
        <v>355</v>
      </c>
      <c r="H9" s="15" t="s">
        <v>8</v>
      </c>
      <c r="I9" s="15">
        <f t="shared" ref="I9:I45" si="3">AVERAGE(E9:G9)</f>
        <v>358.33333333333331</v>
      </c>
      <c r="J9" s="18">
        <f t="shared" si="0"/>
        <v>10.408329997330663</v>
      </c>
      <c r="K9" s="15">
        <f t="shared" si="1"/>
        <v>2.9046502318132084</v>
      </c>
      <c r="L9" s="15">
        <f t="shared" si="2"/>
        <v>716.66666666666663</v>
      </c>
      <c r="M9" s="31">
        <v>350</v>
      </c>
      <c r="N9" s="15">
        <f t="shared" ref="N9:N45" si="4">M9*D9</f>
        <v>700</v>
      </c>
      <c r="O9" s="34">
        <v>0.99999977017232</v>
      </c>
      <c r="P9" s="35">
        <v>11056.67</v>
      </c>
      <c r="Q9" s="35">
        <f t="shared" ref="Q9:Q45" si="5">P9*O9</f>
        <v>11056.667458871185</v>
      </c>
    </row>
    <row r="10" spans="1:17" s="13" customFormat="1" ht="18" customHeight="1" x14ac:dyDescent="0.25">
      <c r="A10" s="39">
        <v>3</v>
      </c>
      <c r="B10" s="40" t="s">
        <v>21</v>
      </c>
      <c r="C10" s="39" t="s">
        <v>22</v>
      </c>
      <c r="D10" s="41">
        <v>14</v>
      </c>
      <c r="E10" s="31">
        <v>250</v>
      </c>
      <c r="F10" s="31">
        <v>270</v>
      </c>
      <c r="G10" s="31">
        <v>255</v>
      </c>
      <c r="H10" s="15" t="s">
        <v>8</v>
      </c>
      <c r="I10" s="15">
        <f t="shared" si="3"/>
        <v>258.33333333333331</v>
      </c>
      <c r="J10" s="18">
        <f t="shared" si="0"/>
        <v>10.408329997330663</v>
      </c>
      <c r="K10" s="15">
        <f t="shared" si="1"/>
        <v>4.0290309667086435</v>
      </c>
      <c r="L10" s="15">
        <f t="shared" si="2"/>
        <v>3616.666666666667</v>
      </c>
      <c r="M10" s="31">
        <v>250</v>
      </c>
      <c r="N10" s="15">
        <f t="shared" si="4"/>
        <v>3500</v>
      </c>
      <c r="O10" s="34">
        <v>0.99999977017232</v>
      </c>
      <c r="P10" s="35">
        <v>11077</v>
      </c>
      <c r="Q10" s="35">
        <f t="shared" si="5"/>
        <v>11076.997454198789</v>
      </c>
    </row>
    <row r="11" spans="1:17" s="13" customFormat="1" ht="18" customHeight="1" x14ac:dyDescent="0.25">
      <c r="A11" s="39">
        <v>4</v>
      </c>
      <c r="B11" s="40" t="s">
        <v>23</v>
      </c>
      <c r="C11" s="39" t="s">
        <v>24</v>
      </c>
      <c r="D11" s="41">
        <v>100</v>
      </c>
      <c r="E11" s="31">
        <v>140</v>
      </c>
      <c r="F11" s="31">
        <v>150</v>
      </c>
      <c r="G11" s="31">
        <v>145</v>
      </c>
      <c r="H11" s="15"/>
      <c r="I11" s="15">
        <f t="shared" si="3"/>
        <v>145</v>
      </c>
      <c r="J11" s="18">
        <f t="shared" si="0"/>
        <v>5</v>
      </c>
      <c r="K11" s="15">
        <f t="shared" si="1"/>
        <v>3.4482758620689653</v>
      </c>
      <c r="L11" s="15">
        <f t="shared" si="2"/>
        <v>14500.000000000002</v>
      </c>
      <c r="M11" s="31">
        <v>140</v>
      </c>
      <c r="N11" s="15">
        <f t="shared" si="4"/>
        <v>14000</v>
      </c>
      <c r="O11" s="34"/>
      <c r="P11" s="35"/>
      <c r="Q11" s="35"/>
    </row>
    <row r="12" spans="1:17" s="13" customFormat="1" ht="18" customHeight="1" x14ac:dyDescent="0.25">
      <c r="A12" s="39">
        <v>5</v>
      </c>
      <c r="B12" s="40" t="s">
        <v>25</v>
      </c>
      <c r="C12" s="39" t="s">
        <v>24</v>
      </c>
      <c r="D12" s="41">
        <v>10</v>
      </c>
      <c r="E12" s="31">
        <v>280</v>
      </c>
      <c r="F12" s="31">
        <v>290</v>
      </c>
      <c r="G12" s="31">
        <v>295</v>
      </c>
      <c r="H12" s="15"/>
      <c r="I12" s="15">
        <f t="shared" si="3"/>
        <v>288.33333333333331</v>
      </c>
      <c r="J12" s="18">
        <f t="shared" si="0"/>
        <v>7.6376261582597333</v>
      </c>
      <c r="K12" s="15">
        <f t="shared" si="1"/>
        <v>2.6488876849455725</v>
      </c>
      <c r="L12" s="15">
        <f t="shared" si="2"/>
        <v>2883.3333333333335</v>
      </c>
      <c r="M12" s="31">
        <v>280</v>
      </c>
      <c r="N12" s="15">
        <f t="shared" si="4"/>
        <v>2800</v>
      </c>
      <c r="O12" s="34"/>
      <c r="P12" s="35"/>
      <c r="Q12" s="35"/>
    </row>
    <row r="13" spans="1:17" s="13" customFormat="1" ht="18" customHeight="1" x14ac:dyDescent="0.25">
      <c r="A13" s="39">
        <f>1+A12</f>
        <v>6</v>
      </c>
      <c r="B13" s="40" t="s">
        <v>26</v>
      </c>
      <c r="C13" s="39" t="s">
        <v>24</v>
      </c>
      <c r="D13" s="41">
        <v>1</v>
      </c>
      <c r="E13" s="31">
        <v>1800</v>
      </c>
      <c r="F13" s="31">
        <v>1800</v>
      </c>
      <c r="G13" s="31">
        <v>1800</v>
      </c>
      <c r="H13" s="15"/>
      <c r="I13" s="15">
        <f t="shared" si="3"/>
        <v>1800</v>
      </c>
      <c r="J13" s="18">
        <f t="shared" si="0"/>
        <v>0</v>
      </c>
      <c r="K13" s="15">
        <f t="shared" si="1"/>
        <v>0</v>
      </c>
      <c r="L13" s="15">
        <f t="shared" si="2"/>
        <v>1800</v>
      </c>
      <c r="M13" s="31">
        <v>1800</v>
      </c>
      <c r="N13" s="15">
        <f t="shared" si="4"/>
        <v>1800</v>
      </c>
      <c r="O13" s="34"/>
      <c r="P13" s="35"/>
      <c r="Q13" s="35"/>
    </row>
    <row r="14" spans="1:17" s="13" customFormat="1" ht="18" customHeight="1" x14ac:dyDescent="0.25">
      <c r="A14" s="39">
        <f>1+A13</f>
        <v>7</v>
      </c>
      <c r="B14" s="40" t="s">
        <v>27</v>
      </c>
      <c r="C14" s="39" t="s">
        <v>20</v>
      </c>
      <c r="D14" s="41">
        <v>4</v>
      </c>
      <c r="E14" s="31">
        <v>180</v>
      </c>
      <c r="F14" s="31">
        <v>180</v>
      </c>
      <c r="G14" s="31">
        <v>180</v>
      </c>
      <c r="H14" s="15"/>
      <c r="I14" s="15">
        <f t="shared" si="3"/>
        <v>180</v>
      </c>
      <c r="J14" s="18">
        <f t="shared" si="0"/>
        <v>0</v>
      </c>
      <c r="K14" s="15">
        <f t="shared" si="1"/>
        <v>0</v>
      </c>
      <c r="L14" s="15">
        <f t="shared" si="2"/>
        <v>720</v>
      </c>
      <c r="M14" s="31">
        <v>180</v>
      </c>
      <c r="N14" s="15">
        <f t="shared" si="4"/>
        <v>720</v>
      </c>
      <c r="O14" s="34"/>
      <c r="P14" s="35"/>
      <c r="Q14" s="35"/>
    </row>
    <row r="15" spans="1:17" s="13" customFormat="1" ht="18" customHeight="1" x14ac:dyDescent="0.25">
      <c r="A15" s="39">
        <f t="shared" ref="A15:A45" si="6">1+A14</f>
        <v>8</v>
      </c>
      <c r="B15" s="40" t="s">
        <v>28</v>
      </c>
      <c r="C15" s="39" t="s">
        <v>29</v>
      </c>
      <c r="D15" s="41">
        <v>6</v>
      </c>
      <c r="E15" s="31">
        <v>950</v>
      </c>
      <c r="F15" s="31">
        <v>950</v>
      </c>
      <c r="G15" s="31">
        <v>950</v>
      </c>
      <c r="H15" s="15"/>
      <c r="I15" s="15">
        <f t="shared" si="3"/>
        <v>950</v>
      </c>
      <c r="J15" s="18">
        <f t="shared" si="0"/>
        <v>0</v>
      </c>
      <c r="K15" s="15">
        <f t="shared" si="1"/>
        <v>0</v>
      </c>
      <c r="L15" s="15">
        <f t="shared" si="2"/>
        <v>5700</v>
      </c>
      <c r="M15" s="31">
        <v>950</v>
      </c>
      <c r="N15" s="15">
        <f t="shared" si="4"/>
        <v>5700</v>
      </c>
      <c r="O15" s="34"/>
      <c r="P15" s="35"/>
      <c r="Q15" s="35"/>
    </row>
    <row r="16" spans="1:17" s="13" customFormat="1" ht="18" customHeight="1" x14ac:dyDescent="0.25">
      <c r="A16" s="39">
        <f t="shared" si="6"/>
        <v>9</v>
      </c>
      <c r="B16" s="40" t="s">
        <v>30</v>
      </c>
      <c r="C16" s="39" t="s">
        <v>24</v>
      </c>
      <c r="D16" s="41">
        <v>1</v>
      </c>
      <c r="E16" s="31">
        <v>1300</v>
      </c>
      <c r="F16" s="31">
        <v>1300</v>
      </c>
      <c r="G16" s="31">
        <v>1400</v>
      </c>
      <c r="H16" s="15"/>
      <c r="I16" s="15">
        <f t="shared" si="3"/>
        <v>1333.3333333333333</v>
      </c>
      <c r="J16" s="18">
        <f t="shared" si="0"/>
        <v>57.735026918962575</v>
      </c>
      <c r="K16" s="15">
        <f t="shared" si="1"/>
        <v>4.3301270189221936</v>
      </c>
      <c r="L16" s="15">
        <f t="shared" si="2"/>
        <v>1333.3333333333333</v>
      </c>
      <c r="M16" s="31">
        <v>1300</v>
      </c>
      <c r="N16" s="15">
        <f t="shared" si="4"/>
        <v>1300</v>
      </c>
      <c r="O16" s="34"/>
      <c r="P16" s="35"/>
      <c r="Q16" s="35"/>
    </row>
    <row r="17" spans="1:17" s="13" customFormat="1" ht="18" customHeight="1" x14ac:dyDescent="0.25">
      <c r="A17" s="39">
        <f t="shared" si="6"/>
        <v>10</v>
      </c>
      <c r="B17" s="40" t="s">
        <v>31</v>
      </c>
      <c r="C17" s="39" t="s">
        <v>24</v>
      </c>
      <c r="D17" s="41">
        <v>1</v>
      </c>
      <c r="E17" s="31">
        <v>1750</v>
      </c>
      <c r="F17" s="31">
        <v>1750</v>
      </c>
      <c r="G17" s="31">
        <v>1750</v>
      </c>
      <c r="H17" s="15"/>
      <c r="I17" s="15">
        <f t="shared" si="3"/>
        <v>1750</v>
      </c>
      <c r="J17" s="18">
        <f t="shared" si="0"/>
        <v>0</v>
      </c>
      <c r="K17" s="15">
        <f t="shared" si="1"/>
        <v>0</v>
      </c>
      <c r="L17" s="15">
        <f t="shared" si="2"/>
        <v>1750</v>
      </c>
      <c r="M17" s="31">
        <v>1750</v>
      </c>
      <c r="N17" s="15">
        <f t="shared" si="4"/>
        <v>1750</v>
      </c>
      <c r="O17" s="34"/>
      <c r="P17" s="35"/>
      <c r="Q17" s="35"/>
    </row>
    <row r="18" spans="1:17" s="13" customFormat="1" ht="18" customHeight="1" x14ac:dyDescent="0.25">
      <c r="A18" s="39">
        <f t="shared" si="6"/>
        <v>11</v>
      </c>
      <c r="B18" s="40" t="s">
        <v>32</v>
      </c>
      <c r="C18" s="39" t="s">
        <v>24</v>
      </c>
      <c r="D18" s="41">
        <v>6</v>
      </c>
      <c r="E18" s="31">
        <v>960</v>
      </c>
      <c r="F18" s="31">
        <v>960</v>
      </c>
      <c r="G18" s="31">
        <v>960</v>
      </c>
      <c r="H18" s="15"/>
      <c r="I18" s="15">
        <f t="shared" si="3"/>
        <v>960</v>
      </c>
      <c r="J18" s="18">
        <f t="shared" si="0"/>
        <v>0</v>
      </c>
      <c r="K18" s="15">
        <f t="shared" si="1"/>
        <v>0</v>
      </c>
      <c r="L18" s="15">
        <f t="shared" si="2"/>
        <v>5760</v>
      </c>
      <c r="M18" s="31">
        <v>960</v>
      </c>
      <c r="N18" s="15">
        <f t="shared" si="4"/>
        <v>5760</v>
      </c>
      <c r="O18" s="34"/>
      <c r="P18" s="35"/>
      <c r="Q18" s="35"/>
    </row>
    <row r="19" spans="1:17" s="13" customFormat="1" ht="18" customHeight="1" x14ac:dyDescent="0.25">
      <c r="A19" s="39">
        <f t="shared" si="6"/>
        <v>12</v>
      </c>
      <c r="B19" s="42" t="s">
        <v>62</v>
      </c>
      <c r="C19" s="39" t="s">
        <v>24</v>
      </c>
      <c r="D19" s="41">
        <v>6</v>
      </c>
      <c r="E19" s="31">
        <v>570</v>
      </c>
      <c r="F19" s="31">
        <v>570</v>
      </c>
      <c r="G19" s="31">
        <v>570</v>
      </c>
      <c r="H19" s="15"/>
      <c r="I19" s="15">
        <f t="shared" si="3"/>
        <v>570</v>
      </c>
      <c r="J19" s="18">
        <f t="shared" si="0"/>
        <v>0</v>
      </c>
      <c r="K19" s="15">
        <f t="shared" si="1"/>
        <v>0</v>
      </c>
      <c r="L19" s="15">
        <f t="shared" si="2"/>
        <v>3420</v>
      </c>
      <c r="M19" s="31">
        <v>570</v>
      </c>
      <c r="N19" s="15">
        <f t="shared" si="4"/>
        <v>3420</v>
      </c>
      <c r="O19" s="34"/>
      <c r="P19" s="35"/>
      <c r="Q19" s="35"/>
    </row>
    <row r="20" spans="1:17" s="13" customFormat="1" ht="18" customHeight="1" x14ac:dyDescent="0.25">
      <c r="A20" s="39">
        <f t="shared" si="6"/>
        <v>13</v>
      </c>
      <c r="B20" s="40" t="s">
        <v>33</v>
      </c>
      <c r="C20" s="39" t="s">
        <v>24</v>
      </c>
      <c r="D20" s="41">
        <v>21</v>
      </c>
      <c r="E20" s="31">
        <v>550</v>
      </c>
      <c r="F20" s="31">
        <v>550</v>
      </c>
      <c r="G20" s="31">
        <v>550</v>
      </c>
      <c r="H20" s="15"/>
      <c r="I20" s="15">
        <f t="shared" si="3"/>
        <v>550</v>
      </c>
      <c r="J20" s="18">
        <f t="shared" si="0"/>
        <v>0</v>
      </c>
      <c r="K20" s="15">
        <f t="shared" si="1"/>
        <v>0</v>
      </c>
      <c r="L20" s="15">
        <f t="shared" si="2"/>
        <v>11550</v>
      </c>
      <c r="M20" s="31">
        <v>550</v>
      </c>
      <c r="N20" s="15">
        <f t="shared" si="4"/>
        <v>11550</v>
      </c>
      <c r="O20" s="34"/>
      <c r="P20" s="35"/>
      <c r="Q20" s="35"/>
    </row>
    <row r="21" spans="1:17" s="13" customFormat="1" ht="18" customHeight="1" x14ac:dyDescent="0.25">
      <c r="A21" s="39">
        <f t="shared" si="6"/>
        <v>14</v>
      </c>
      <c r="B21" s="40" t="s">
        <v>34</v>
      </c>
      <c r="C21" s="39" t="s">
        <v>24</v>
      </c>
      <c r="D21" s="41">
        <v>3</v>
      </c>
      <c r="E21" s="31">
        <v>760</v>
      </c>
      <c r="F21" s="31">
        <v>760</v>
      </c>
      <c r="G21" s="31">
        <v>760</v>
      </c>
      <c r="H21" s="15"/>
      <c r="I21" s="15">
        <f t="shared" si="3"/>
        <v>760</v>
      </c>
      <c r="J21" s="18">
        <f t="shared" si="0"/>
        <v>0</v>
      </c>
      <c r="K21" s="15">
        <f t="shared" si="1"/>
        <v>0</v>
      </c>
      <c r="L21" s="15">
        <f t="shared" si="2"/>
        <v>2280</v>
      </c>
      <c r="M21" s="31">
        <v>760</v>
      </c>
      <c r="N21" s="15">
        <f t="shared" si="4"/>
        <v>2280</v>
      </c>
      <c r="O21" s="34"/>
      <c r="P21" s="35"/>
      <c r="Q21" s="35"/>
    </row>
    <row r="22" spans="1:17" s="13" customFormat="1" ht="18" customHeight="1" x14ac:dyDescent="0.25">
      <c r="A22" s="39">
        <f t="shared" si="6"/>
        <v>15</v>
      </c>
      <c r="B22" s="40" t="s">
        <v>35</v>
      </c>
      <c r="C22" s="39" t="s">
        <v>24</v>
      </c>
      <c r="D22" s="41">
        <v>3</v>
      </c>
      <c r="E22" s="31">
        <v>570</v>
      </c>
      <c r="F22" s="31">
        <v>570</v>
      </c>
      <c r="G22" s="31">
        <v>670</v>
      </c>
      <c r="H22" s="15"/>
      <c r="I22" s="15">
        <f t="shared" si="3"/>
        <v>603.33333333333337</v>
      </c>
      <c r="J22" s="18">
        <f t="shared" si="0"/>
        <v>57.735026918962575</v>
      </c>
      <c r="K22" s="15">
        <f t="shared" si="1"/>
        <v>9.5693414782810891</v>
      </c>
      <c r="L22" s="15">
        <f t="shared" si="2"/>
        <v>1810</v>
      </c>
      <c r="M22" s="31">
        <v>570</v>
      </c>
      <c r="N22" s="15">
        <f t="shared" si="4"/>
        <v>1710</v>
      </c>
      <c r="O22" s="34"/>
      <c r="P22" s="35"/>
      <c r="Q22" s="35"/>
    </row>
    <row r="23" spans="1:17" s="13" customFormat="1" ht="18" customHeight="1" x14ac:dyDescent="0.25">
      <c r="A23" s="39">
        <f t="shared" si="6"/>
        <v>16</v>
      </c>
      <c r="B23" s="40" t="s">
        <v>36</v>
      </c>
      <c r="C23" s="39" t="s">
        <v>24</v>
      </c>
      <c r="D23" s="41">
        <v>3</v>
      </c>
      <c r="E23" s="31">
        <v>950</v>
      </c>
      <c r="F23" s="31">
        <v>950</v>
      </c>
      <c r="G23" s="31">
        <v>950</v>
      </c>
      <c r="H23" s="15"/>
      <c r="I23" s="15">
        <f t="shared" si="3"/>
        <v>950</v>
      </c>
      <c r="J23" s="18">
        <f t="shared" si="0"/>
        <v>0</v>
      </c>
      <c r="K23" s="15">
        <f t="shared" si="1"/>
        <v>0</v>
      </c>
      <c r="L23" s="15">
        <f t="shared" si="2"/>
        <v>2850</v>
      </c>
      <c r="M23" s="31">
        <v>950</v>
      </c>
      <c r="N23" s="15">
        <f t="shared" si="4"/>
        <v>2850</v>
      </c>
      <c r="O23" s="34"/>
      <c r="P23" s="35"/>
      <c r="Q23" s="35"/>
    </row>
    <row r="24" spans="1:17" s="13" customFormat="1" ht="18" customHeight="1" x14ac:dyDescent="0.25">
      <c r="A24" s="39">
        <f t="shared" si="6"/>
        <v>17</v>
      </c>
      <c r="B24" s="40" t="s">
        <v>63</v>
      </c>
      <c r="C24" s="39" t="s">
        <v>24</v>
      </c>
      <c r="D24" s="41">
        <v>2</v>
      </c>
      <c r="E24" s="31">
        <v>350</v>
      </c>
      <c r="F24" s="31">
        <v>350</v>
      </c>
      <c r="G24" s="31">
        <v>370</v>
      </c>
      <c r="H24" s="15"/>
      <c r="I24" s="15">
        <f t="shared" si="3"/>
        <v>356.66666666666669</v>
      </c>
      <c r="J24" s="18">
        <f t="shared" si="0"/>
        <v>11.547005383792515</v>
      </c>
      <c r="K24" s="15">
        <f t="shared" si="1"/>
        <v>3.2374781449885552</v>
      </c>
      <c r="L24" s="15">
        <f t="shared" si="2"/>
        <v>713.33333333333326</v>
      </c>
      <c r="M24" s="31">
        <v>350</v>
      </c>
      <c r="N24" s="15">
        <f t="shared" si="4"/>
        <v>700</v>
      </c>
      <c r="O24" s="34"/>
      <c r="P24" s="35"/>
      <c r="Q24" s="35"/>
    </row>
    <row r="25" spans="1:17" s="13" customFormat="1" ht="18" customHeight="1" x14ac:dyDescent="0.25">
      <c r="A25" s="39">
        <f t="shared" si="6"/>
        <v>18</v>
      </c>
      <c r="B25" s="40" t="s">
        <v>37</v>
      </c>
      <c r="C25" s="39" t="s">
        <v>24</v>
      </c>
      <c r="D25" s="41">
        <v>4</v>
      </c>
      <c r="E25" s="31">
        <v>420</v>
      </c>
      <c r="F25" s="31">
        <v>420</v>
      </c>
      <c r="G25" s="31">
        <v>450</v>
      </c>
      <c r="H25" s="15"/>
      <c r="I25" s="15">
        <f t="shared" si="3"/>
        <v>430</v>
      </c>
      <c r="J25" s="18">
        <f t="shared" si="0"/>
        <v>17.320508075688775</v>
      </c>
      <c r="K25" s="15">
        <f t="shared" si="1"/>
        <v>4.0280251338811102</v>
      </c>
      <c r="L25" s="15">
        <f t="shared" si="2"/>
        <v>1720</v>
      </c>
      <c r="M25" s="31">
        <v>420</v>
      </c>
      <c r="N25" s="15">
        <f t="shared" si="4"/>
        <v>1680</v>
      </c>
      <c r="O25" s="34"/>
      <c r="P25" s="35"/>
      <c r="Q25" s="35"/>
    </row>
    <row r="26" spans="1:17" s="13" customFormat="1" ht="18" customHeight="1" x14ac:dyDescent="0.25">
      <c r="A26" s="39">
        <f t="shared" si="6"/>
        <v>19</v>
      </c>
      <c r="B26" s="40" t="s">
        <v>26</v>
      </c>
      <c r="C26" s="39" t="s">
        <v>24</v>
      </c>
      <c r="D26" s="41">
        <v>6</v>
      </c>
      <c r="E26" s="31">
        <v>350</v>
      </c>
      <c r="F26" s="31">
        <v>350</v>
      </c>
      <c r="G26" s="31">
        <v>370</v>
      </c>
      <c r="H26" s="15"/>
      <c r="I26" s="15">
        <f t="shared" si="3"/>
        <v>356.66666666666669</v>
      </c>
      <c r="J26" s="18">
        <f t="shared" si="0"/>
        <v>11.547005383792515</v>
      </c>
      <c r="K26" s="15">
        <f t="shared" si="1"/>
        <v>3.2374781449885552</v>
      </c>
      <c r="L26" s="15">
        <f t="shared" si="2"/>
        <v>2140</v>
      </c>
      <c r="M26" s="31">
        <v>350</v>
      </c>
      <c r="N26" s="15">
        <f t="shared" si="4"/>
        <v>2100</v>
      </c>
      <c r="O26" s="34"/>
      <c r="P26" s="35"/>
      <c r="Q26" s="35"/>
    </row>
    <row r="27" spans="1:17" s="13" customFormat="1" ht="18" customHeight="1" x14ac:dyDescent="0.25">
      <c r="A27" s="39">
        <f t="shared" si="6"/>
        <v>20</v>
      </c>
      <c r="B27" s="40" t="s">
        <v>38</v>
      </c>
      <c r="C27" s="39" t="s">
        <v>24</v>
      </c>
      <c r="D27" s="41">
        <v>10</v>
      </c>
      <c r="E27" s="31">
        <v>350</v>
      </c>
      <c r="F27" s="31">
        <v>350</v>
      </c>
      <c r="G27" s="31">
        <v>370</v>
      </c>
      <c r="H27" s="15"/>
      <c r="I27" s="15">
        <f t="shared" si="3"/>
        <v>356.66666666666669</v>
      </c>
      <c r="J27" s="18">
        <f t="shared" si="0"/>
        <v>11.547005383792515</v>
      </c>
      <c r="K27" s="15">
        <f t="shared" si="1"/>
        <v>3.2374781449885552</v>
      </c>
      <c r="L27" s="15">
        <f t="shared" si="2"/>
        <v>3566.666666666667</v>
      </c>
      <c r="M27" s="31">
        <v>350</v>
      </c>
      <c r="N27" s="15">
        <f t="shared" si="4"/>
        <v>3500</v>
      </c>
      <c r="O27" s="34"/>
      <c r="P27" s="35"/>
      <c r="Q27" s="35"/>
    </row>
    <row r="28" spans="1:17" s="13" customFormat="1" ht="18" customHeight="1" x14ac:dyDescent="0.25">
      <c r="A28" s="39">
        <f t="shared" si="6"/>
        <v>21</v>
      </c>
      <c r="B28" s="40" t="s">
        <v>39</v>
      </c>
      <c r="C28" s="39" t="s">
        <v>29</v>
      </c>
      <c r="D28" s="41">
        <v>6</v>
      </c>
      <c r="E28" s="31">
        <v>1100</v>
      </c>
      <c r="F28" s="31">
        <v>1200</v>
      </c>
      <c r="G28" s="31">
        <v>1200</v>
      </c>
      <c r="H28" s="15"/>
      <c r="I28" s="15">
        <f t="shared" si="3"/>
        <v>1166.6666666666667</v>
      </c>
      <c r="J28" s="18">
        <f t="shared" si="0"/>
        <v>57.735026918962575</v>
      </c>
      <c r="K28" s="15">
        <f t="shared" si="1"/>
        <v>4.948716593053935</v>
      </c>
      <c r="L28" s="15">
        <f t="shared" si="2"/>
        <v>7000</v>
      </c>
      <c r="M28" s="31">
        <v>1100</v>
      </c>
      <c r="N28" s="15">
        <f t="shared" si="4"/>
        <v>6600</v>
      </c>
      <c r="O28" s="34"/>
      <c r="P28" s="35"/>
      <c r="Q28" s="35"/>
    </row>
    <row r="29" spans="1:17" s="13" customFormat="1" ht="18" customHeight="1" x14ac:dyDescent="0.25">
      <c r="A29" s="39">
        <f t="shared" si="6"/>
        <v>22</v>
      </c>
      <c r="B29" s="40" t="s">
        <v>40</v>
      </c>
      <c r="C29" s="39" t="s">
        <v>24</v>
      </c>
      <c r="D29" s="41">
        <v>2</v>
      </c>
      <c r="E29" s="31">
        <v>2700</v>
      </c>
      <c r="F29" s="31">
        <v>2900</v>
      </c>
      <c r="G29" s="31">
        <v>2800</v>
      </c>
      <c r="H29" s="15"/>
      <c r="I29" s="15">
        <f t="shared" si="3"/>
        <v>2800</v>
      </c>
      <c r="J29" s="18">
        <f t="shared" si="0"/>
        <v>100</v>
      </c>
      <c r="K29" s="15">
        <f t="shared" si="1"/>
        <v>3.5714285714285712</v>
      </c>
      <c r="L29" s="15">
        <f t="shared" si="2"/>
        <v>5600</v>
      </c>
      <c r="M29" s="31">
        <v>2700</v>
      </c>
      <c r="N29" s="15">
        <f t="shared" si="4"/>
        <v>5400</v>
      </c>
      <c r="O29" s="34"/>
      <c r="P29" s="35"/>
      <c r="Q29" s="35"/>
    </row>
    <row r="30" spans="1:17" s="13" customFormat="1" ht="18" customHeight="1" x14ac:dyDescent="0.25">
      <c r="A30" s="39">
        <f t="shared" si="6"/>
        <v>23</v>
      </c>
      <c r="B30" s="40" t="s">
        <v>41</v>
      </c>
      <c r="C30" s="39" t="s">
        <v>24</v>
      </c>
      <c r="D30" s="41">
        <v>10</v>
      </c>
      <c r="E30" s="31">
        <v>1250</v>
      </c>
      <c r="F30" s="31">
        <v>1450</v>
      </c>
      <c r="G30" s="31">
        <v>1450</v>
      </c>
      <c r="H30" s="15"/>
      <c r="I30" s="15">
        <f t="shared" si="3"/>
        <v>1383.3333333333333</v>
      </c>
      <c r="J30" s="18">
        <f t="shared" si="0"/>
        <v>115.47005383792515</v>
      </c>
      <c r="K30" s="15">
        <f t="shared" si="1"/>
        <v>8.3472328075608537</v>
      </c>
      <c r="L30" s="15">
        <f t="shared" si="2"/>
        <v>13833.333333333334</v>
      </c>
      <c r="M30" s="31">
        <v>1250</v>
      </c>
      <c r="N30" s="15">
        <f t="shared" si="4"/>
        <v>12500</v>
      </c>
      <c r="O30" s="34"/>
      <c r="P30" s="35"/>
      <c r="Q30" s="35"/>
    </row>
    <row r="31" spans="1:17" s="13" customFormat="1" ht="18" customHeight="1" x14ac:dyDescent="0.25">
      <c r="A31" s="39">
        <f t="shared" si="6"/>
        <v>24</v>
      </c>
      <c r="B31" s="40" t="s">
        <v>42</v>
      </c>
      <c r="C31" s="39" t="s">
        <v>24</v>
      </c>
      <c r="D31" s="41">
        <v>4</v>
      </c>
      <c r="E31" s="31">
        <v>550</v>
      </c>
      <c r="F31" s="31">
        <v>570</v>
      </c>
      <c r="G31" s="31">
        <v>560</v>
      </c>
      <c r="H31" s="15"/>
      <c r="I31" s="15">
        <f t="shared" si="3"/>
        <v>560</v>
      </c>
      <c r="J31" s="18">
        <f t="shared" si="0"/>
        <v>10</v>
      </c>
      <c r="K31" s="15">
        <f t="shared" si="1"/>
        <v>1.7857142857142856</v>
      </c>
      <c r="L31" s="15">
        <f t="shared" si="2"/>
        <v>2240</v>
      </c>
      <c r="M31" s="31">
        <v>550</v>
      </c>
      <c r="N31" s="15">
        <f t="shared" si="4"/>
        <v>2200</v>
      </c>
      <c r="O31" s="34"/>
      <c r="P31" s="35"/>
      <c r="Q31" s="35"/>
    </row>
    <row r="32" spans="1:17" s="13" customFormat="1" ht="18" customHeight="1" x14ac:dyDescent="0.25">
      <c r="A32" s="39">
        <f t="shared" si="6"/>
        <v>25</v>
      </c>
      <c r="B32" s="40" t="s">
        <v>43</v>
      </c>
      <c r="C32" s="39" t="s">
        <v>24</v>
      </c>
      <c r="D32" s="41">
        <v>2</v>
      </c>
      <c r="E32" s="32">
        <v>3100</v>
      </c>
      <c r="F32" s="32">
        <v>3100</v>
      </c>
      <c r="G32" s="32">
        <v>3200</v>
      </c>
      <c r="H32" s="15"/>
      <c r="I32" s="15">
        <f t="shared" si="3"/>
        <v>3133.3333333333335</v>
      </c>
      <c r="J32" s="18">
        <f t="shared" si="0"/>
        <v>57.735026918962575</v>
      </c>
      <c r="K32" s="15">
        <f t="shared" si="1"/>
        <v>1.8426072420945503</v>
      </c>
      <c r="L32" s="15">
        <f t="shared" si="2"/>
        <v>6266.6666666666661</v>
      </c>
      <c r="M32" s="32">
        <v>3100</v>
      </c>
      <c r="N32" s="15">
        <f t="shared" si="4"/>
        <v>6200</v>
      </c>
      <c r="O32" s="34"/>
      <c r="P32" s="35"/>
      <c r="Q32" s="35"/>
    </row>
    <row r="33" spans="1:17" s="13" customFormat="1" ht="18" customHeight="1" x14ac:dyDescent="0.25">
      <c r="A33" s="39">
        <f t="shared" si="6"/>
        <v>26</v>
      </c>
      <c r="B33" s="40" t="s">
        <v>34</v>
      </c>
      <c r="C33" s="39" t="s">
        <v>24</v>
      </c>
      <c r="D33" s="41">
        <v>2</v>
      </c>
      <c r="E33" s="32">
        <v>720</v>
      </c>
      <c r="F33" s="32">
        <v>750</v>
      </c>
      <c r="G33" s="32">
        <v>750</v>
      </c>
      <c r="H33" s="15"/>
      <c r="I33" s="15">
        <f t="shared" si="3"/>
        <v>740</v>
      </c>
      <c r="J33" s="18">
        <f t="shared" si="0"/>
        <v>17.320508075688775</v>
      </c>
      <c r="K33" s="15">
        <f t="shared" si="1"/>
        <v>2.3406091994174023</v>
      </c>
      <c r="L33" s="15">
        <f t="shared" si="2"/>
        <v>1480</v>
      </c>
      <c r="M33" s="32">
        <v>720</v>
      </c>
      <c r="N33" s="15">
        <f t="shared" si="4"/>
        <v>1440</v>
      </c>
      <c r="O33" s="34"/>
      <c r="P33" s="35"/>
      <c r="Q33" s="35"/>
    </row>
    <row r="34" spans="1:17" s="13" customFormat="1" ht="18" customHeight="1" x14ac:dyDescent="0.25">
      <c r="A34" s="39">
        <f t="shared" si="6"/>
        <v>27</v>
      </c>
      <c r="B34" s="40" t="s">
        <v>44</v>
      </c>
      <c r="C34" s="39" t="s">
        <v>24</v>
      </c>
      <c r="D34" s="41">
        <v>2</v>
      </c>
      <c r="E34" s="32">
        <v>600</v>
      </c>
      <c r="F34" s="32">
        <v>650</v>
      </c>
      <c r="G34" s="32">
        <v>650</v>
      </c>
      <c r="H34" s="15"/>
      <c r="I34" s="15">
        <f t="shared" si="3"/>
        <v>633.33333333333337</v>
      </c>
      <c r="J34" s="18">
        <f t="shared" si="0"/>
        <v>28.867513459481287</v>
      </c>
      <c r="K34" s="15">
        <f t="shared" si="1"/>
        <v>4.5580284409707295</v>
      </c>
      <c r="L34" s="15">
        <f t="shared" si="2"/>
        <v>1266.6666666666665</v>
      </c>
      <c r="M34" s="32">
        <v>600</v>
      </c>
      <c r="N34" s="15">
        <f t="shared" si="4"/>
        <v>1200</v>
      </c>
      <c r="O34" s="34"/>
      <c r="P34" s="35"/>
      <c r="Q34" s="35"/>
    </row>
    <row r="35" spans="1:17" s="13" customFormat="1" ht="18" customHeight="1" x14ac:dyDescent="0.25">
      <c r="A35" s="39">
        <f t="shared" si="6"/>
        <v>28</v>
      </c>
      <c r="B35" s="40" t="s">
        <v>45</v>
      </c>
      <c r="C35" s="39" t="s">
        <v>46</v>
      </c>
      <c r="D35" s="41">
        <v>2</v>
      </c>
      <c r="E35" s="32">
        <v>1000</v>
      </c>
      <c r="F35" s="32">
        <v>1200</v>
      </c>
      <c r="G35" s="32">
        <v>1200</v>
      </c>
      <c r="H35" s="15"/>
      <c r="I35" s="15">
        <f t="shared" si="3"/>
        <v>1133.3333333333333</v>
      </c>
      <c r="J35" s="18">
        <f t="shared" si="0"/>
        <v>115.47005383792515</v>
      </c>
      <c r="K35" s="15">
        <f t="shared" si="1"/>
        <v>10.188534162169868</v>
      </c>
      <c r="L35" s="15">
        <f t="shared" si="2"/>
        <v>2266.6666666666665</v>
      </c>
      <c r="M35" s="32">
        <v>1000</v>
      </c>
      <c r="N35" s="15">
        <f t="shared" si="4"/>
        <v>2000</v>
      </c>
      <c r="O35" s="34"/>
      <c r="P35" s="35"/>
      <c r="Q35" s="35"/>
    </row>
    <row r="36" spans="1:17" s="13" customFormat="1" ht="18" customHeight="1" x14ac:dyDescent="0.25">
      <c r="A36" s="39">
        <f t="shared" si="6"/>
        <v>29</v>
      </c>
      <c r="B36" s="40" t="s">
        <v>47</v>
      </c>
      <c r="C36" s="39" t="s">
        <v>24</v>
      </c>
      <c r="D36" s="41">
        <v>2</v>
      </c>
      <c r="E36" s="32">
        <v>350</v>
      </c>
      <c r="F36" s="32">
        <v>350</v>
      </c>
      <c r="G36" s="32">
        <v>370</v>
      </c>
      <c r="H36" s="15"/>
      <c r="I36" s="15">
        <f t="shared" si="3"/>
        <v>356.66666666666669</v>
      </c>
      <c r="J36" s="18">
        <f t="shared" si="0"/>
        <v>11.547005383792515</v>
      </c>
      <c r="K36" s="15">
        <f t="shared" si="1"/>
        <v>3.2374781449885552</v>
      </c>
      <c r="L36" s="15">
        <f t="shared" si="2"/>
        <v>713.33333333333326</v>
      </c>
      <c r="M36" s="32">
        <v>350</v>
      </c>
      <c r="N36" s="15">
        <f t="shared" si="4"/>
        <v>700</v>
      </c>
      <c r="O36" s="34"/>
      <c r="P36" s="35"/>
      <c r="Q36" s="35"/>
    </row>
    <row r="37" spans="1:17" s="13" customFormat="1" ht="18" customHeight="1" x14ac:dyDescent="0.25">
      <c r="A37" s="39">
        <f t="shared" si="6"/>
        <v>30</v>
      </c>
      <c r="B37" s="40" t="s">
        <v>48</v>
      </c>
      <c r="C37" s="39" t="s">
        <v>24</v>
      </c>
      <c r="D37" s="41">
        <v>2</v>
      </c>
      <c r="E37" s="31">
        <v>360</v>
      </c>
      <c r="F37" s="31">
        <v>360</v>
      </c>
      <c r="G37" s="31">
        <v>360</v>
      </c>
      <c r="H37" s="15"/>
      <c r="I37" s="15">
        <f t="shared" si="3"/>
        <v>360</v>
      </c>
      <c r="J37" s="18">
        <f t="shared" si="0"/>
        <v>0</v>
      </c>
      <c r="K37" s="15">
        <f t="shared" si="1"/>
        <v>0</v>
      </c>
      <c r="L37" s="15">
        <f t="shared" si="2"/>
        <v>720</v>
      </c>
      <c r="M37" s="31">
        <v>360</v>
      </c>
      <c r="N37" s="15">
        <f t="shared" si="4"/>
        <v>720</v>
      </c>
      <c r="O37" s="34"/>
      <c r="P37" s="35"/>
      <c r="Q37" s="35"/>
    </row>
    <row r="38" spans="1:17" s="13" customFormat="1" ht="18" customHeight="1" x14ac:dyDescent="0.25">
      <c r="A38" s="39">
        <f t="shared" si="6"/>
        <v>31</v>
      </c>
      <c r="B38" s="40" t="s">
        <v>49</v>
      </c>
      <c r="C38" s="39" t="s">
        <v>24</v>
      </c>
      <c r="D38" s="41">
        <v>2</v>
      </c>
      <c r="E38" s="31">
        <v>360</v>
      </c>
      <c r="F38" s="31">
        <v>360</v>
      </c>
      <c r="G38" s="31">
        <v>360</v>
      </c>
      <c r="H38" s="15"/>
      <c r="I38" s="15">
        <f t="shared" si="3"/>
        <v>360</v>
      </c>
      <c r="J38" s="18">
        <f t="shared" si="0"/>
        <v>0</v>
      </c>
      <c r="K38" s="15">
        <f t="shared" si="1"/>
        <v>0</v>
      </c>
      <c r="L38" s="15">
        <f t="shared" si="2"/>
        <v>720</v>
      </c>
      <c r="M38" s="31">
        <v>360</v>
      </c>
      <c r="N38" s="15">
        <f t="shared" si="4"/>
        <v>720</v>
      </c>
      <c r="O38" s="34"/>
      <c r="P38" s="35"/>
      <c r="Q38" s="35"/>
    </row>
    <row r="39" spans="1:17" s="13" customFormat="1" ht="18" customHeight="1" x14ac:dyDescent="0.25">
      <c r="A39" s="39">
        <f t="shared" si="6"/>
        <v>32</v>
      </c>
      <c r="B39" s="40" t="s">
        <v>48</v>
      </c>
      <c r="C39" s="39" t="s">
        <v>24</v>
      </c>
      <c r="D39" s="41">
        <v>2</v>
      </c>
      <c r="E39" s="31">
        <v>360</v>
      </c>
      <c r="F39" s="31">
        <v>360</v>
      </c>
      <c r="G39" s="31">
        <v>360</v>
      </c>
      <c r="H39" s="15"/>
      <c r="I39" s="15">
        <f t="shared" si="3"/>
        <v>360</v>
      </c>
      <c r="J39" s="18">
        <f t="shared" si="0"/>
        <v>0</v>
      </c>
      <c r="K39" s="15">
        <f t="shared" si="1"/>
        <v>0</v>
      </c>
      <c r="L39" s="15">
        <f t="shared" si="2"/>
        <v>720</v>
      </c>
      <c r="M39" s="31">
        <v>360</v>
      </c>
      <c r="N39" s="15">
        <f t="shared" si="4"/>
        <v>720</v>
      </c>
      <c r="O39" s="34"/>
      <c r="P39" s="35"/>
      <c r="Q39" s="35"/>
    </row>
    <row r="40" spans="1:17" s="13" customFormat="1" ht="18" customHeight="1" x14ac:dyDescent="0.25">
      <c r="A40" s="39">
        <f t="shared" si="6"/>
        <v>33</v>
      </c>
      <c r="B40" s="40" t="s">
        <v>48</v>
      </c>
      <c r="C40" s="39" t="s">
        <v>24</v>
      </c>
      <c r="D40" s="41">
        <v>2</v>
      </c>
      <c r="E40" s="31">
        <v>360</v>
      </c>
      <c r="F40" s="31">
        <v>360</v>
      </c>
      <c r="G40" s="31">
        <v>360</v>
      </c>
      <c r="H40" s="15"/>
      <c r="I40" s="15">
        <f t="shared" si="3"/>
        <v>360</v>
      </c>
      <c r="J40" s="18">
        <f t="shared" si="0"/>
        <v>0</v>
      </c>
      <c r="K40" s="15">
        <f t="shared" si="1"/>
        <v>0</v>
      </c>
      <c r="L40" s="15">
        <f t="shared" si="2"/>
        <v>720</v>
      </c>
      <c r="M40" s="31">
        <v>360</v>
      </c>
      <c r="N40" s="15">
        <f t="shared" si="4"/>
        <v>720</v>
      </c>
      <c r="O40" s="34"/>
      <c r="P40" s="35"/>
      <c r="Q40" s="35"/>
    </row>
    <row r="41" spans="1:17" s="13" customFormat="1" ht="18" customHeight="1" x14ac:dyDescent="0.25">
      <c r="A41" s="39">
        <f t="shared" si="6"/>
        <v>34</v>
      </c>
      <c r="B41" s="40" t="s">
        <v>50</v>
      </c>
      <c r="C41" s="39" t="s">
        <v>24</v>
      </c>
      <c r="D41" s="41">
        <v>2</v>
      </c>
      <c r="E41" s="31">
        <v>590</v>
      </c>
      <c r="F41" s="31">
        <v>590</v>
      </c>
      <c r="G41" s="31">
        <v>590</v>
      </c>
      <c r="H41" s="15"/>
      <c r="I41" s="15">
        <f t="shared" si="3"/>
        <v>590</v>
      </c>
      <c r="J41" s="18">
        <f t="shared" si="0"/>
        <v>0</v>
      </c>
      <c r="K41" s="15">
        <f t="shared" si="1"/>
        <v>0</v>
      </c>
      <c r="L41" s="15">
        <f t="shared" si="2"/>
        <v>1180</v>
      </c>
      <c r="M41" s="31">
        <v>590</v>
      </c>
      <c r="N41" s="15">
        <f t="shared" si="4"/>
        <v>1180</v>
      </c>
      <c r="O41" s="34"/>
      <c r="P41" s="35"/>
      <c r="Q41" s="35"/>
    </row>
    <row r="42" spans="1:17" s="13" customFormat="1" ht="18" customHeight="1" x14ac:dyDescent="0.25">
      <c r="A42" s="39">
        <f t="shared" si="6"/>
        <v>35</v>
      </c>
      <c r="B42" s="40" t="s">
        <v>31</v>
      </c>
      <c r="C42" s="39" t="s">
        <v>24</v>
      </c>
      <c r="D42" s="41">
        <v>1</v>
      </c>
      <c r="E42" s="31">
        <v>2000</v>
      </c>
      <c r="F42" s="31">
        <v>2000</v>
      </c>
      <c r="G42" s="31">
        <v>2000</v>
      </c>
      <c r="H42" s="15"/>
      <c r="I42" s="15">
        <f t="shared" si="3"/>
        <v>2000</v>
      </c>
      <c r="J42" s="18">
        <f t="shared" si="0"/>
        <v>0</v>
      </c>
      <c r="K42" s="15">
        <f t="shared" si="1"/>
        <v>0</v>
      </c>
      <c r="L42" s="15">
        <f t="shared" si="2"/>
        <v>2000</v>
      </c>
      <c r="M42" s="31">
        <v>2000</v>
      </c>
      <c r="N42" s="15">
        <f t="shared" si="4"/>
        <v>2000</v>
      </c>
      <c r="O42" s="34"/>
      <c r="P42" s="35"/>
      <c r="Q42" s="35"/>
    </row>
    <row r="43" spans="1:17" s="13" customFormat="1" ht="18" customHeight="1" x14ac:dyDescent="0.25">
      <c r="A43" s="39">
        <f t="shared" si="6"/>
        <v>36</v>
      </c>
      <c r="B43" s="40" t="s">
        <v>51</v>
      </c>
      <c r="C43" s="39" t="s">
        <v>24</v>
      </c>
      <c r="D43" s="41">
        <v>2</v>
      </c>
      <c r="E43" s="31">
        <v>650</v>
      </c>
      <c r="F43" s="31">
        <v>650</v>
      </c>
      <c r="G43" s="31">
        <v>650</v>
      </c>
      <c r="H43" s="15"/>
      <c r="I43" s="15">
        <f t="shared" si="3"/>
        <v>650</v>
      </c>
      <c r="J43" s="18">
        <f t="shared" si="0"/>
        <v>0</v>
      </c>
      <c r="K43" s="15">
        <f t="shared" si="1"/>
        <v>0</v>
      </c>
      <c r="L43" s="15">
        <f t="shared" si="2"/>
        <v>1300</v>
      </c>
      <c r="M43" s="31">
        <v>650</v>
      </c>
      <c r="N43" s="15">
        <f t="shared" si="4"/>
        <v>1300</v>
      </c>
      <c r="O43" s="34"/>
      <c r="P43" s="35"/>
      <c r="Q43" s="35"/>
    </row>
    <row r="44" spans="1:17" s="13" customFormat="1" ht="18" customHeight="1" x14ac:dyDescent="0.25">
      <c r="A44" s="39">
        <f t="shared" si="6"/>
        <v>37</v>
      </c>
      <c r="B44" s="40" t="s">
        <v>52</v>
      </c>
      <c r="C44" s="39" t="s">
        <v>29</v>
      </c>
      <c r="D44" s="41">
        <v>5</v>
      </c>
      <c r="E44" s="31">
        <v>290</v>
      </c>
      <c r="F44" s="31">
        <v>290</v>
      </c>
      <c r="G44" s="31">
        <v>290</v>
      </c>
      <c r="H44" s="15"/>
      <c r="I44" s="15">
        <f t="shared" si="3"/>
        <v>290</v>
      </c>
      <c r="J44" s="18">
        <f t="shared" si="0"/>
        <v>0</v>
      </c>
      <c r="K44" s="15">
        <f t="shared" si="1"/>
        <v>0</v>
      </c>
      <c r="L44" s="15">
        <f t="shared" si="2"/>
        <v>1450</v>
      </c>
      <c r="M44" s="31">
        <v>290</v>
      </c>
      <c r="N44" s="15">
        <f t="shared" si="4"/>
        <v>1450</v>
      </c>
      <c r="O44" s="34"/>
      <c r="P44" s="35"/>
      <c r="Q44" s="35"/>
    </row>
    <row r="45" spans="1:17" s="13" customFormat="1" ht="18" customHeight="1" thickBot="1" x14ac:dyDescent="0.3">
      <c r="A45" s="39">
        <f t="shared" si="6"/>
        <v>38</v>
      </c>
      <c r="B45" s="40" t="s">
        <v>53</v>
      </c>
      <c r="C45" s="39" t="s">
        <v>24</v>
      </c>
      <c r="D45" s="41">
        <v>1</v>
      </c>
      <c r="E45" s="31">
        <v>500</v>
      </c>
      <c r="F45" s="31">
        <v>500</v>
      </c>
      <c r="G45" s="31">
        <v>500</v>
      </c>
      <c r="H45" s="15" t="s">
        <v>8</v>
      </c>
      <c r="I45" s="15">
        <f t="shared" si="3"/>
        <v>500</v>
      </c>
      <c r="J45" s="18">
        <f t="shared" si="0"/>
        <v>0</v>
      </c>
      <c r="K45" s="15">
        <f t="shared" si="1"/>
        <v>0</v>
      </c>
      <c r="L45" s="15">
        <f t="shared" si="2"/>
        <v>500</v>
      </c>
      <c r="M45" s="31">
        <v>500</v>
      </c>
      <c r="N45" s="15">
        <f t="shared" si="4"/>
        <v>500</v>
      </c>
      <c r="O45" s="34">
        <v>0.99999977017232</v>
      </c>
      <c r="P45" s="35">
        <v>11361</v>
      </c>
      <c r="Q45" s="35">
        <f t="shared" si="5"/>
        <v>11360.997388927728</v>
      </c>
    </row>
    <row r="46" spans="1:17" s="3" customFormat="1" ht="20.100000000000001" customHeight="1" thickBot="1" x14ac:dyDescent="0.3">
      <c r="A46" s="25"/>
      <c r="B46" s="26"/>
      <c r="C46" s="25"/>
      <c r="D46" s="25"/>
      <c r="E46" s="27"/>
      <c r="F46" s="27"/>
      <c r="G46" s="27"/>
      <c r="H46" s="28"/>
      <c r="I46" s="29"/>
      <c r="J46" s="30"/>
      <c r="K46" s="30"/>
      <c r="L46" s="36">
        <f>SUM(L8:L45)</f>
        <v>129806.66666666667</v>
      </c>
      <c r="M46" s="29"/>
      <c r="N46" s="37">
        <f>SUM(N8:N45)</f>
        <v>125370</v>
      </c>
      <c r="O46" s="16"/>
    </row>
    <row r="47" spans="1:17" s="17" customFormat="1" ht="15.75" x14ac:dyDescent="0.25">
      <c r="B47" s="22"/>
      <c r="C47" s="22"/>
      <c r="D47" s="22"/>
      <c r="E47" s="22"/>
      <c r="F47" s="22"/>
      <c r="G47" s="22"/>
      <c r="H47" s="22"/>
      <c r="J47" s="22"/>
      <c r="K47" s="22"/>
      <c r="L47" s="22" t="s">
        <v>9</v>
      </c>
      <c r="M47" s="22"/>
      <c r="N47" s="23"/>
    </row>
    <row r="48" spans="1:17" s="33" customFormat="1" ht="50.25" customHeight="1" x14ac:dyDescent="0.25">
      <c r="A48" s="46" t="s">
        <v>64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s="17" customFormat="1" ht="17.25" customHeight="1" x14ac:dyDescent="0.25">
      <c r="A49" s="45"/>
      <c r="B49" s="45"/>
      <c r="C49" s="21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3"/>
    </row>
    <row r="50" spans="1:14" s="17" customFormat="1" ht="17.25" customHeight="1" x14ac:dyDescent="0.25">
      <c r="A50" s="55" t="s">
        <v>61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</row>
    <row r="51" spans="1:14" s="17" customFormat="1" ht="234" customHeight="1" x14ac:dyDescent="0.25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</row>
    <row r="52" spans="1:14" s="17" customFormat="1" ht="17.25" customHeight="1" x14ac:dyDescent="0.25">
      <c r="A52" s="38"/>
      <c r="B52" s="38"/>
      <c r="C52" s="21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3"/>
    </row>
    <row r="53" spans="1:14" s="17" customFormat="1" ht="15.75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3"/>
    </row>
    <row r="54" spans="1:14" s="24" customFormat="1" ht="39.75" customHeight="1" x14ac:dyDescent="0.2">
      <c r="A54" s="44" t="s">
        <v>14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s="9" customFormat="1" ht="15.75" x14ac:dyDescent="0.25">
      <c r="A57" s="5"/>
      <c r="B57" s="5"/>
      <c r="C57" s="5"/>
      <c r="D57" s="6"/>
      <c r="E57" s="7"/>
      <c r="F57" s="8"/>
      <c r="G57" s="8"/>
    </row>
    <row r="58" spans="1:14" s="11" customFormat="1" ht="18.75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</row>
    <row r="59" spans="1:14" s="11" customFormat="1" ht="18.75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4" s="1" customFormat="1" ht="18.75" x14ac:dyDescent="0.3">
      <c r="A60" s="10"/>
      <c r="B60" s="10"/>
      <c r="C60" s="10"/>
      <c r="D60" s="12"/>
      <c r="E60" s="12"/>
      <c r="F60" s="12"/>
      <c r="G60" s="12"/>
      <c r="H60" s="12"/>
      <c r="I60" s="12"/>
      <c r="J60" s="12"/>
      <c r="N60" s="14"/>
    </row>
  </sheetData>
  <mergeCells count="23">
    <mergeCell ref="A1:N1"/>
    <mergeCell ref="A2:N2"/>
    <mergeCell ref="A5:A7"/>
    <mergeCell ref="B5:B7"/>
    <mergeCell ref="C5:C7"/>
    <mergeCell ref="D5:D7"/>
    <mergeCell ref="E5:G5"/>
    <mergeCell ref="H5:H7"/>
    <mergeCell ref="B4:N4"/>
    <mergeCell ref="I5:K5"/>
    <mergeCell ref="L5:N5"/>
    <mergeCell ref="A54:N54"/>
    <mergeCell ref="A49:B49"/>
    <mergeCell ref="A48:N48"/>
    <mergeCell ref="L6:L7"/>
    <mergeCell ref="K6:K7"/>
    <mergeCell ref="J6:J7"/>
    <mergeCell ref="I6:I7"/>
    <mergeCell ref="G6:G7"/>
    <mergeCell ref="F6:F7"/>
    <mergeCell ref="E6:E7"/>
    <mergeCell ref="M6:N6"/>
    <mergeCell ref="A50:N51"/>
  </mergeCells>
  <pageMargins left="0.19685039370078741" right="0.19685039370078741" top="1.1811023622047245" bottom="0.39370078740157483" header="0.23622047244094491" footer="0.23622047244094491"/>
  <pageSetup paperSize="9" scale="75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НМЦК</vt:lpstr>
      <vt:lpstr>НМЦК!Заголовки_для_печати</vt:lpstr>
      <vt:lpstr>НМЦК!Область_печати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Гаврилова Н.А</dc:creator>
  <cp:lastModifiedBy>Поденная Ольга Андреевна</cp:lastModifiedBy>
  <cp:lastPrinted>2025-04-16T09:39:40Z</cp:lastPrinted>
  <dcterms:created xsi:type="dcterms:W3CDTF">2022-03-03T07:31:44Z</dcterms:created>
  <dcterms:modified xsi:type="dcterms:W3CDTF">2026-07-17T12:06:20Z</dcterms:modified>
</cp:coreProperties>
</file>