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750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H6" i="2" l="1"/>
  <c r="I6" i="2"/>
  <c r="K6" i="2"/>
  <c r="L6" i="2" s="1"/>
  <c r="J6" i="2" l="1"/>
  <c r="K9" i="3" l="1"/>
  <c r="L9" i="3" s="1"/>
  <c r="I9" i="3"/>
  <c r="J9" i="3" s="1"/>
  <c r="H9" i="3"/>
  <c r="L8" i="3"/>
  <c r="K8" i="3"/>
  <c r="I8" i="3"/>
  <c r="H8" i="3"/>
  <c r="J8" i="3" s="1"/>
  <c r="K7" i="3"/>
  <c r="L7" i="3" s="1"/>
  <c r="I7" i="3"/>
  <c r="J7" i="3" s="1"/>
  <c r="H7" i="3"/>
  <c r="L6" i="3"/>
  <c r="K6" i="3"/>
  <c r="I6" i="3"/>
  <c r="H6" i="3"/>
  <c r="J6" i="3" s="1"/>
  <c r="L7" i="2" l="1"/>
</calcChain>
</file>

<file path=xl/sharedStrings.xml><?xml version="1.0" encoding="utf-8"?>
<sst xmlns="http://schemas.openxmlformats.org/spreadsheetml/2006/main" count="51" uniqueCount="33">
  <si>
    <t>Обоснование начальной (максимальной) цены контракта на поставку изделий медицинского назначения</t>
  </si>
  <si>
    <t>Расчет начальной (максимальной) цены контракта подготовлен в соответствии с  пп.а п.9 и п.18 Приказа Минздрава РФ от 15.05.2020г. №450н.
В целях обоснования начальной (максимальной) цены контракты использовалась общедоступная информация о рыночных ценах товаров в соответствии с ч.18 ст.22 Федерального закона от 05.04.2013г. № 44-ФЗ (п.8 ч.18 ст.22): иные источники информации - 3 (три) коммерческих предложений Поставщиков. Согласно п.18 Приказа Минздрава РФ от 15.05.2020г. №450н,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 Учитывая имеющийся у Заказчика объем финансового обеспечения для осуществления  закупки,  НМЦК снижена заказчиком по сравнению с НМЦК, определенной в соответствии с порядком Приказа №450н. Заказчиком для обоснования начальной (максимальной) цены контракта использовано минимальное ценовое предложение из имеющихся коммерских предложений Поставщиков.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</si>
  <si>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</si>
  <si>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</si>
  <si>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</si>
  <si>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</si>
  <si>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</si>
  <si>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</si>
  <si>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 xml:space="preserve">Н(М)ЦК  определяемая методом сопоставимых рыночных цен </t>
  </si>
  <si>
    <r>
      <t xml:space="preserve">Поставщик №1  </t>
    </r>
    <r>
      <rPr>
        <b/>
        <sz val="10"/>
        <rFont val="Times New Roman"/>
        <family val="1"/>
        <charset val="204"/>
      </rPr>
      <t>(вх.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 от декабря 2020 г.)</t>
    </r>
  </si>
  <si>
    <r>
      <t xml:space="preserve">Поставщик № 2 (вх. </t>
    </r>
    <r>
      <rPr>
        <b/>
        <sz val="10"/>
        <color indexed="8"/>
        <rFont val="Times New Roman"/>
        <family val="1"/>
        <charset val="204"/>
      </rPr>
      <t xml:space="preserve"> от декабря 2020 г.)</t>
    </r>
  </si>
  <si>
    <r>
      <t>Поставщик № 3  (в</t>
    </r>
    <r>
      <rPr>
        <b/>
        <sz val="10"/>
        <rFont val="Times New Roman"/>
        <family val="1"/>
        <charset val="204"/>
      </rPr>
      <t>х.№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от декабря 2020 г.)</t>
    </r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</si>
  <si>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</si>
  <si>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</si>
  <si>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</si>
  <si>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</si>
  <si>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контракта с учетом округления  (руб.)</t>
  </si>
  <si>
    <t>Подушка кислородная</t>
  </si>
  <si>
    <t>шт.</t>
  </si>
  <si>
    <t>Трубка трахеостомическая, одноразового использования</t>
  </si>
  <si>
    <t>В результате проведенного расчета Н(М)ЦК по пп.а п.9 Приказа №450н.   составила:рублей</t>
  </si>
  <si>
    <t>Начальная (максимальная) цена контракта в соответствии с  п.18 Приказа . №450н составляет -  рублей</t>
  </si>
  <si>
    <t>Дата подготовки обоснования НМЦК: 12.2020г.</t>
  </si>
  <si>
    <t xml:space="preserve">Ответственный за расчет НМЦ 
(специалист контрактной службы)
Юркевич Ю.Л. т/ф.78-08-06    /                                  /
                                             подпись/расшифровка </t>
  </si>
  <si>
    <t>Расчет начальной (максимальной) цены контракта подготовлен в соответствии с  пп.а п.9 и п.18 Приказа Минздрава РФ от 15.05.2020г. №450н.
В целях обоснования начальной (максимальной) цены контракты использовалась общедоступная информация о рыночных ценах товаров в соответствии с ч.18 ст.22 Федерального закона от 05.04.2013г. № 44-ФЗ (п.8 ч.18 ст.22): иные источники информации - 3 (три) коммерческих предложений Поставщиков. Согласно п.18 Приказа Минздрава РФ от 15.05.2020г. №450н,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 Учитывая имеющийся у Заказчика объем финансового обеспечения для осуществления  закупки,  НМЦК снижена заказчиком по сравнению с НМЦК, определенной в соответствии с порядком Приказа №450н. Заказчиком для обоснования начальной (максимальной) цены контракта использовано минимальное ценовое предложение из имеющихся коммерческих предложений Поставщиков.</t>
  </si>
  <si>
    <t>В результате проведенного расчета Н(М)ЦК по пп.а п.9 Приказа №450н.   составила: 67 333,00 руб</t>
  </si>
  <si>
    <t>Дата подготовки обоснования НМЦК: 04.2026г.</t>
  </si>
  <si>
    <t>Расчет Н(М)ЦК по формуле   где:
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</si>
  <si>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t xml:space="preserve">Набор чрескожный эндоскопический гастростомический </t>
  </si>
  <si>
    <r>
      <t xml:space="preserve">Поставщик №1  </t>
    </r>
    <r>
      <rPr>
        <b/>
        <sz val="10"/>
        <rFont val="Times New Roman"/>
        <family val="1"/>
        <charset val="204"/>
      </rPr>
      <t>(б/н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 От 14.04.2026г.)</t>
    </r>
  </si>
  <si>
    <r>
      <t xml:space="preserve">Поставщик № 2 (№130 </t>
    </r>
    <r>
      <rPr>
        <b/>
        <sz val="10"/>
        <color indexed="8"/>
        <rFont val="Times New Roman"/>
        <family val="1"/>
        <charset val="204"/>
      </rPr>
      <t xml:space="preserve"> От 10.04.2026 г.)</t>
    </r>
  </si>
  <si>
    <t xml:space="preserve">Поставщик № 3(№1004/1  От 10.04.2026г.)  </t>
  </si>
  <si>
    <t>Начальная (максимальная) цена контракта в соответствии с  п.18 Приказа . №450н составляет - 51 000,00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</si>
</sst>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0_р_."/>
    <numFmt numFmtId="166" formatCode="#,##0.00;[Red]#,##0.00"/>
    <numFmt numFmtId="167" formatCode="#,##0.0000"/>
    <numFmt numFmtId="168" formatCode="0.00;[Red]0.00"/>
  </numFmts>
  <fonts count="3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0"/>
      <color indexed="8"/>
      <name val="Calibri"/>
      <family val="2"/>
      <charset val="204"/>
    </font>
    <font>
      <sz val="10"/>
      <name val="Arial "/>
      <family val="2"/>
      <charset val="204"/>
    </font>
    <font>
      <b/>
      <sz val="10"/>
      <color indexed="8"/>
      <name val="Calibri"/>
      <family val="2"/>
      <charset val="204"/>
    </font>
    <font>
      <sz val="10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2" fillId="0" borderId="0"/>
    <xf numFmtId="0" fontId="3" fillId="0" borderId="0"/>
    <xf numFmtId="0" fontId="14" fillId="0" borderId="0"/>
    <xf numFmtId="0" fontId="3" fillId="0" borderId="0"/>
    <xf numFmtId="0" fontId="6" fillId="0" borderId="0">
      <alignment horizontal="right" vertical="top"/>
    </xf>
    <xf numFmtId="0" fontId="7" fillId="0" borderId="0">
      <alignment horizontal="center" vertical="center"/>
    </xf>
    <xf numFmtId="0" fontId="9" fillId="0" borderId="0">
      <alignment horizontal="left" vertical="center"/>
    </xf>
    <xf numFmtId="0" fontId="13" fillId="0" borderId="0">
      <alignment horizontal="lef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justify" vertical="center"/>
    </xf>
    <xf numFmtId="0" fontId="10" fillId="0" borderId="0">
      <alignment horizontal="justify" vertical="center"/>
    </xf>
    <xf numFmtId="0" fontId="9" fillId="0" borderId="0">
      <alignment horizontal="center" vertical="top"/>
    </xf>
    <xf numFmtId="0" fontId="9" fillId="0" borderId="0">
      <alignment horizontal="center" vertical="center"/>
    </xf>
    <xf numFmtId="0" fontId="9" fillId="0" borderId="0">
      <alignment horizontal="left" vertical="center"/>
    </xf>
    <xf numFmtId="0" fontId="9" fillId="0" borderId="0">
      <alignment horizontal="center" vertical="center"/>
    </xf>
    <xf numFmtId="0" fontId="10" fillId="0" borderId="0">
      <alignment horizontal="center" vertical="center"/>
    </xf>
    <xf numFmtId="0" fontId="8" fillId="0" borderId="0">
      <alignment horizontal="lef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left" vertical="center"/>
    </xf>
    <xf numFmtId="0" fontId="9" fillId="0" borderId="0">
      <alignment horizontal="center" vertical="center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left" vertical="top"/>
    </xf>
    <xf numFmtId="0" fontId="9" fillId="0" borderId="0">
      <alignment horizontal="right" vertical="center"/>
    </xf>
    <xf numFmtId="0" fontId="9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5" fillId="0" borderId="0">
      <alignment horizontal="center" vertical="center"/>
    </xf>
    <xf numFmtId="0" fontId="9" fillId="0" borderId="0">
      <alignment horizontal="center" vertical="center"/>
    </xf>
    <xf numFmtId="0" fontId="2" fillId="0" borderId="0"/>
    <xf numFmtId="0" fontId="16" fillId="0" borderId="0"/>
    <xf numFmtId="0" fontId="1" fillId="0" borderId="0"/>
    <xf numFmtId="0" fontId="1" fillId="0" borderId="0"/>
    <xf numFmtId="0" fontId="12" fillId="0" borderId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9" fillId="0" borderId="0">
      <alignment horizontal="center" vertical="center"/>
    </xf>
    <xf numFmtId="0" fontId="18" fillId="0" borderId="0">
      <alignment horizontal="center" vertical="center"/>
    </xf>
    <xf numFmtId="0" fontId="17" fillId="0" borderId="0">
      <alignment horizontal="right" vertical="top"/>
    </xf>
    <xf numFmtId="0" fontId="19" fillId="0" borderId="0">
      <alignment horizontal="left" vertical="center"/>
    </xf>
    <xf numFmtId="0" fontId="19" fillId="0" borderId="0">
      <alignment horizontal="center" vertical="center"/>
    </xf>
    <xf numFmtId="0" fontId="17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justify" vertical="center"/>
    </xf>
    <xf numFmtId="0" fontId="20" fillId="0" borderId="0">
      <alignment horizontal="justify" vertical="center"/>
    </xf>
    <xf numFmtId="0" fontId="19" fillId="0" borderId="0">
      <alignment horizontal="center" vertical="top"/>
    </xf>
    <xf numFmtId="0" fontId="21" fillId="0" borderId="0">
      <alignment horizontal="left" vertical="center"/>
    </xf>
    <xf numFmtId="0" fontId="19" fillId="0" borderId="0">
      <alignment horizontal="left" vertical="top"/>
    </xf>
    <xf numFmtId="0" fontId="19" fillId="0" borderId="0">
      <alignment horizontal="right" vertical="center"/>
    </xf>
    <xf numFmtId="0" fontId="19" fillId="0" borderId="0">
      <alignment horizontal="right" vertical="center"/>
    </xf>
    <xf numFmtId="0" fontId="20" fillId="0" borderId="0">
      <alignment horizontal="left" vertical="top"/>
    </xf>
    <xf numFmtId="0" fontId="20" fillId="0" borderId="0">
      <alignment horizontal="right" vertical="center"/>
    </xf>
    <xf numFmtId="0" fontId="20" fillId="0" borderId="0">
      <alignment horizontal="center" vertical="center"/>
    </xf>
    <xf numFmtId="0" fontId="22" fillId="0" borderId="0">
      <alignment horizontal="center" vertical="center"/>
    </xf>
  </cellStyleXfs>
  <cellXfs count="62">
    <xf numFmtId="0" fontId="0" fillId="0" borderId="0" xfId="0"/>
    <xf numFmtId="0" fontId="0" fillId="0" borderId="0" xfId="0"/>
    <xf numFmtId="0" fontId="25" fillId="0" borderId="0" xfId="0" applyFont="1"/>
    <xf numFmtId="4" fontId="24" fillId="0" borderId="0" xfId="0" applyNumberFormat="1" applyFont="1" applyAlignment="1">
      <alignment horizontal="right"/>
    </xf>
    <xf numFmtId="0" fontId="24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top" wrapText="1"/>
    </xf>
    <xf numFmtId="4" fontId="24" fillId="0" borderId="1" xfId="0" applyNumberFormat="1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165" fontId="31" fillId="0" borderId="1" xfId="0" applyNumberFormat="1" applyFont="1" applyBorder="1" applyAlignment="1">
      <alignment horizontal="center" vertical="center" wrapText="1"/>
    </xf>
    <xf numFmtId="4" fontId="31" fillId="0" borderId="1" xfId="0" applyNumberFormat="1" applyFont="1" applyBorder="1" applyAlignment="1">
      <alignment horizontal="center" vertical="center" wrapText="1"/>
    </xf>
    <xf numFmtId="4" fontId="31" fillId="0" borderId="1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166" fontId="2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justify" vertical="center"/>
    </xf>
    <xf numFmtId="165" fontId="31" fillId="0" borderId="1" xfId="0" applyNumberFormat="1" applyFont="1" applyFill="1" applyBorder="1" applyAlignment="1">
      <alignment horizontal="center" vertical="top" wrapText="1"/>
    </xf>
    <xf numFmtId="165" fontId="31" fillId="0" borderId="1" xfId="0" applyNumberFormat="1" applyFont="1" applyBorder="1" applyAlignment="1">
      <alignment horizontal="center" vertical="top" wrapText="1"/>
    </xf>
    <xf numFmtId="4" fontId="31" fillId="0" borderId="1" xfId="0" applyNumberFormat="1" applyFont="1" applyBorder="1" applyAlignment="1">
      <alignment horizontal="center" vertical="top" wrapText="1"/>
    </xf>
    <xf numFmtId="4" fontId="31" fillId="0" borderId="1" xfId="0" applyNumberFormat="1" applyFont="1" applyFill="1" applyBorder="1" applyAlignment="1">
      <alignment horizontal="center" vertical="top" wrapText="1"/>
    </xf>
    <xf numFmtId="167" fontId="25" fillId="0" borderId="1" xfId="0" applyNumberFormat="1" applyFont="1" applyBorder="1" applyAlignment="1">
      <alignment horizontal="center" vertical="top" wrapText="1"/>
    </xf>
    <xf numFmtId="4" fontId="25" fillId="0" borderId="1" xfId="0" applyNumberFormat="1" applyFont="1" applyBorder="1" applyAlignment="1">
      <alignment horizontal="center" vertical="top" wrapText="1"/>
    </xf>
    <xf numFmtId="0" fontId="35" fillId="0" borderId="0" xfId="0" applyFont="1" applyBorder="1"/>
    <xf numFmtId="0" fontId="36" fillId="2" borderId="0" xfId="2" applyFont="1" applyFill="1" applyBorder="1" applyAlignment="1"/>
    <xf numFmtId="0" fontId="35" fillId="0" borderId="0" xfId="0" applyFont="1"/>
    <xf numFmtId="4" fontId="35" fillId="0" borderId="0" xfId="0" applyNumberFormat="1" applyFont="1"/>
    <xf numFmtId="167" fontId="25" fillId="0" borderId="1" xfId="0" applyNumberFormat="1" applyFont="1" applyBorder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0" fontId="25" fillId="0" borderId="0" xfId="0" applyFont="1" applyBorder="1"/>
    <xf numFmtId="4" fontId="25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top" wrapText="1"/>
    </xf>
    <xf numFmtId="165" fontId="31" fillId="3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 wrapText="1"/>
    </xf>
    <xf numFmtId="0" fontId="25" fillId="0" borderId="1" xfId="0" applyFont="1" applyBorder="1"/>
    <xf numFmtId="4" fontId="24" fillId="0" borderId="1" xfId="0" applyNumberFormat="1" applyFont="1" applyBorder="1"/>
    <xf numFmtId="168" fontId="2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center"/>
    </xf>
    <xf numFmtId="0" fontId="24" fillId="0" borderId="0" xfId="0" applyFont="1" applyFill="1" applyAlignment="1">
      <alignment horizontal="left" vertical="top" wrapText="1"/>
    </xf>
    <xf numFmtId="0" fontId="32" fillId="2" borderId="0" xfId="2" applyFont="1" applyFill="1" applyBorder="1" applyAlignment="1">
      <alignment horizontal="left" vertical="top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right"/>
    </xf>
    <xf numFmtId="0" fontId="28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center" vertical="top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2" fontId="28" fillId="0" borderId="1" xfId="0" applyNumberFormat="1" applyFont="1" applyFill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0" fontId="33" fillId="0" borderId="4" xfId="0" applyFont="1" applyBorder="1" applyAlignment="1">
      <alignment horizontal="left" vertical="center"/>
    </xf>
    <xf numFmtId="0" fontId="34" fillId="0" borderId="0" xfId="0" applyFont="1" applyFill="1" applyAlignment="1">
      <alignment horizontal="left" vertical="top" wrapText="1"/>
    </xf>
    <xf numFmtId="0" fontId="35" fillId="0" borderId="0" xfId="0" applyFont="1" applyFill="1" applyAlignment="1">
      <alignment horizontal="left" vertical="top" wrapText="1"/>
    </xf>
    <xf numFmtId="0" fontId="37" fillId="2" borderId="0" xfId="2" applyFont="1" applyFill="1" applyBorder="1" applyAlignment="1">
      <alignment horizontal="left" vertical="top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</cellXfs>
  <cellStyles count="58">
    <cellStyle name="Normal 2" xfId="3"/>
    <cellStyle name="Normal_Sheet1" xfId="4"/>
    <cellStyle name="S0" xfId="5"/>
    <cellStyle name="S0 2" xfId="42"/>
    <cellStyle name="S1" xfId="6"/>
    <cellStyle name="S1 2" xfId="41"/>
    <cellStyle name="S10" xfId="7"/>
    <cellStyle name="S10 2" xfId="40"/>
    <cellStyle name="S10_аукцион на подшипники" xfId="8"/>
    <cellStyle name="S11" xfId="9"/>
    <cellStyle name="S11 2" xfId="43"/>
    <cellStyle name="S12" xfId="10"/>
    <cellStyle name="S12 2" xfId="44"/>
    <cellStyle name="S13" xfId="11"/>
    <cellStyle name="S13 2" xfId="45"/>
    <cellStyle name="S14" xfId="12"/>
    <cellStyle name="S14 2" xfId="46"/>
    <cellStyle name="S15" xfId="13"/>
    <cellStyle name="S15 2" xfId="47"/>
    <cellStyle name="S16" xfId="14"/>
    <cellStyle name="S16 2" xfId="48"/>
    <cellStyle name="S17" xfId="15"/>
    <cellStyle name="S17 2" xfId="49"/>
    <cellStyle name="S18" xfId="16"/>
    <cellStyle name="S19" xfId="17"/>
    <cellStyle name="S2" xfId="18"/>
    <cellStyle name="S2 2" xfId="50"/>
    <cellStyle name="S20" xfId="19"/>
    <cellStyle name="S21" xfId="20"/>
    <cellStyle name="S22" xfId="21"/>
    <cellStyle name="S23" xfId="22"/>
    <cellStyle name="S24" xfId="23"/>
    <cellStyle name="S25" xfId="24"/>
    <cellStyle name="S3" xfId="25"/>
    <cellStyle name="S3 2" xfId="51"/>
    <cellStyle name="S4" xfId="26"/>
    <cellStyle name="S4 2" xfId="52"/>
    <cellStyle name="S5" xfId="27"/>
    <cellStyle name="S5 2" xfId="53"/>
    <cellStyle name="S6" xfId="28"/>
    <cellStyle name="S6 2" xfId="54"/>
    <cellStyle name="S7" xfId="29"/>
    <cellStyle name="S7 2" xfId="55"/>
    <cellStyle name="S8" xfId="30"/>
    <cellStyle name="S8 2" xfId="56"/>
    <cellStyle name="S8_аукцион на подшипники" xfId="31"/>
    <cellStyle name="S9" xfId="32"/>
    <cellStyle name="S9 2" xfId="57"/>
    <cellStyle name="Обычный" xfId="0" builtinId="0"/>
    <cellStyle name="Обычный 2" xfId="1"/>
    <cellStyle name="Обычный 2 2" xfId="33"/>
    <cellStyle name="Обычный 2 2 2" xfId="34"/>
    <cellStyle name="Обычный 3" xfId="35"/>
    <cellStyle name="Обычный 3 2" xfId="36"/>
    <cellStyle name="Обычный 4" xfId="2"/>
    <cellStyle name="Стиль 1" xfId="37"/>
    <cellStyle name="Финансовый 2" xfId="38"/>
    <cellStyle name="Финансовый 3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4305300"/>
          <a:ext cx="847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4276725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45148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4862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581025</xdr:colOff>
      <xdr:row>4</xdr:row>
      <xdr:rowOff>1952625</xdr:rowOff>
    </xdr:from>
    <xdr:to>
      <xdr:col>10</xdr:col>
      <xdr:colOff>1533525</xdr:colOff>
      <xdr:row>4</xdr:row>
      <xdr:rowOff>1952625</xdr:rowOff>
    </xdr:to>
    <xdr:pic>
      <xdr:nvPicPr>
        <xdr:cNvPr id="14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333750"/>
          <a:ext cx="1447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295275</xdr:colOff>
      <xdr:row>4</xdr:row>
      <xdr:rowOff>2419350</xdr:rowOff>
    </xdr:from>
    <xdr:to>
      <xdr:col>10</xdr:col>
      <xdr:colOff>1743075</xdr:colOff>
      <xdr:row>5</xdr:row>
      <xdr:rowOff>0</xdr:rowOff>
    </xdr:to>
    <xdr:pic>
      <xdr:nvPicPr>
        <xdr:cNvPr id="18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4562475"/>
          <a:ext cx="1447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4305300"/>
          <a:ext cx="847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4276725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4953000"/>
          <a:ext cx="1447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47529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I13" sqref="I13"/>
    </sheetView>
  </sheetViews>
  <sheetFormatPr defaultRowHeight="15"/>
  <cols>
    <col min="1" max="1" width="3.85546875" customWidth="1"/>
    <col min="2" max="2" width="21.42578125" customWidth="1"/>
    <col min="3" max="3" width="5.28515625" customWidth="1"/>
    <col min="5" max="5" width="11.5703125" customWidth="1"/>
    <col min="6" max="6" width="12.140625" customWidth="1"/>
    <col min="7" max="7" width="15.28515625" customWidth="1"/>
    <col min="8" max="8" width="11.140625" customWidth="1"/>
    <col min="9" max="9" width="10.7109375" customWidth="1"/>
    <col min="10" max="10" width="14.42578125" customWidth="1"/>
    <col min="11" max="11" width="29.28515625" customWidth="1"/>
    <col min="12" max="12" width="10" bestFit="1" customWidth="1"/>
  </cols>
  <sheetData>
    <row r="1" spans="1:14" ht="4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46"/>
      <c r="L1" s="47"/>
      <c r="M1" s="1"/>
      <c r="N1" s="1"/>
    </row>
    <row r="2" spans="1:14" ht="21.7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3"/>
      <c r="M2" s="1"/>
      <c r="N2" s="1"/>
    </row>
    <row r="3" spans="1:14" ht="105" customHeight="1">
      <c r="A3" s="49" t="s">
        <v>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"/>
      <c r="N3" s="1"/>
    </row>
    <row r="4" spans="1:14" ht="37.5" customHeight="1">
      <c r="A4" s="51" t="s">
        <v>2</v>
      </c>
      <c r="B4" s="52" t="s">
        <v>3</v>
      </c>
      <c r="C4" s="52" t="s">
        <v>4</v>
      </c>
      <c r="D4" s="52" t="s">
        <v>5</v>
      </c>
      <c r="E4" s="52" t="s">
        <v>6</v>
      </c>
      <c r="F4" s="52"/>
      <c r="G4" s="52"/>
      <c r="H4" s="53" t="s">
        <v>7</v>
      </c>
      <c r="I4" s="53"/>
      <c r="J4" s="53"/>
      <c r="K4" s="54" t="s">
        <v>8</v>
      </c>
      <c r="L4" s="54"/>
      <c r="M4" s="1"/>
      <c r="N4" s="1"/>
    </row>
    <row r="5" spans="1:14" ht="219.75" customHeight="1">
      <c r="A5" s="51"/>
      <c r="B5" s="52"/>
      <c r="C5" s="52"/>
      <c r="D5" s="52"/>
      <c r="E5" s="4" t="s">
        <v>29</v>
      </c>
      <c r="F5" s="34" t="s">
        <v>30</v>
      </c>
      <c r="G5" s="34" t="s">
        <v>31</v>
      </c>
      <c r="H5" s="37" t="s">
        <v>12</v>
      </c>
      <c r="I5" s="37" t="s">
        <v>13</v>
      </c>
      <c r="J5" s="6" t="s">
        <v>14</v>
      </c>
      <c r="K5" s="42" t="s">
        <v>27</v>
      </c>
      <c r="L5" s="8" t="s">
        <v>16</v>
      </c>
      <c r="M5" s="1"/>
      <c r="N5" s="1"/>
    </row>
    <row r="6" spans="1:14" s="1" customFormat="1" ht="52.5" customHeight="1">
      <c r="A6" s="36">
        <v>1</v>
      </c>
      <c r="B6" s="33" t="s">
        <v>28</v>
      </c>
      <c r="C6" s="11" t="s">
        <v>18</v>
      </c>
      <c r="D6" s="41">
        <v>2</v>
      </c>
      <c r="E6" s="40">
        <v>25500</v>
      </c>
      <c r="F6" s="35">
        <v>32760</v>
      </c>
      <c r="G6" s="35">
        <v>34400</v>
      </c>
      <c r="H6" s="13">
        <f t="shared" ref="H6" si="0">AVERAGE(E6:G6)</f>
        <v>30886.666666666668</v>
      </c>
      <c r="I6" s="14">
        <f t="shared" ref="I6" si="1">STDEVA(E6:G6)</f>
        <v>4736.510670666039</v>
      </c>
      <c r="J6" s="15">
        <f t="shared" ref="J6" si="2">I6/H6*100</f>
        <v>15.335130597882706</v>
      </c>
      <c r="K6" s="29">
        <f t="shared" ref="K6" si="3">D6*ROUND((SUM(E6:G6)/3),2)</f>
        <v>61773.34</v>
      </c>
      <c r="L6" s="16">
        <f t="shared" ref="L6" si="4">K6</f>
        <v>61773.34</v>
      </c>
    </row>
    <row r="7" spans="1:14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9">
        <f>SUM(L6:L6)</f>
        <v>61773.34</v>
      </c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>
      <c r="A9" s="43" t="s">
        <v>25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30"/>
    </row>
    <row r="10" spans="1:14">
      <c r="A10" s="44" t="s">
        <v>32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4">
      <c r="A11" s="45" t="s">
        <v>26</v>
      </c>
      <c r="B11" s="45"/>
      <c r="C11" s="45"/>
      <c r="D11" s="45"/>
      <c r="E11" s="45"/>
      <c r="F11" s="45"/>
      <c r="G11" s="45"/>
      <c r="H11" s="31"/>
      <c r="I11" s="2"/>
      <c r="J11" s="2"/>
      <c r="K11" s="2"/>
      <c r="L11" s="32"/>
    </row>
  </sheetData>
  <mergeCells count="13">
    <mergeCell ref="A9:K9"/>
    <mergeCell ref="A10:L10"/>
    <mergeCell ref="A11:G11"/>
    <mergeCell ref="K1:L1"/>
    <mergeCell ref="A2:K2"/>
    <mergeCell ref="A3:L3"/>
    <mergeCell ref="A4:A5"/>
    <mergeCell ref="B4:B5"/>
    <mergeCell ref="C4:C5"/>
    <mergeCell ref="D4:D5"/>
    <mergeCell ref="E4:G4"/>
    <mergeCell ref="H4:J4"/>
    <mergeCell ref="K4:L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Q5" sqref="Q5"/>
    </sheetView>
  </sheetViews>
  <sheetFormatPr defaultRowHeight="15"/>
  <sheetData>
    <row r="1" spans="1:14">
      <c r="A1" s="2"/>
      <c r="B1" s="2"/>
      <c r="C1" s="2"/>
      <c r="D1" s="2"/>
      <c r="E1" s="2"/>
      <c r="F1" s="2"/>
      <c r="G1" s="2"/>
      <c r="H1" s="2"/>
      <c r="I1" s="2"/>
      <c r="J1" s="2"/>
      <c r="K1" s="46"/>
      <c r="L1" s="47"/>
      <c r="M1" s="1"/>
      <c r="N1" s="1"/>
    </row>
    <row r="2" spans="1:14" ht="15.7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3"/>
      <c r="M2" s="1"/>
      <c r="N2" s="1"/>
    </row>
    <row r="3" spans="1:14" ht="15.75">
      <c r="A3" s="60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1"/>
      <c r="N3" s="1"/>
    </row>
    <row r="4" spans="1:14">
      <c r="A4" s="51" t="s">
        <v>2</v>
      </c>
      <c r="B4" s="52" t="s">
        <v>3</v>
      </c>
      <c r="C4" s="52" t="s">
        <v>4</v>
      </c>
      <c r="D4" s="52" t="s">
        <v>5</v>
      </c>
      <c r="E4" s="52" t="s">
        <v>6</v>
      </c>
      <c r="F4" s="52"/>
      <c r="G4" s="52"/>
      <c r="H4" s="53" t="s">
        <v>7</v>
      </c>
      <c r="I4" s="53"/>
      <c r="J4" s="53"/>
      <c r="K4" s="54" t="s">
        <v>8</v>
      </c>
      <c r="L4" s="54"/>
      <c r="M4" s="1"/>
      <c r="N4" s="1"/>
    </row>
    <row r="5" spans="1:14" ht="331.5">
      <c r="A5" s="51"/>
      <c r="B5" s="52"/>
      <c r="C5" s="52"/>
      <c r="D5" s="52"/>
      <c r="E5" s="4" t="s">
        <v>9</v>
      </c>
      <c r="F5" s="4" t="s">
        <v>10</v>
      </c>
      <c r="G5" s="4" t="s">
        <v>11</v>
      </c>
      <c r="H5" s="5" t="s">
        <v>12</v>
      </c>
      <c r="I5" s="5" t="s">
        <v>13</v>
      </c>
      <c r="J5" s="6" t="s">
        <v>14</v>
      </c>
      <c r="K5" s="7" t="s">
        <v>15</v>
      </c>
      <c r="L5" s="8" t="s">
        <v>16</v>
      </c>
      <c r="M5" s="1"/>
      <c r="N5" s="1"/>
    </row>
    <row r="6" spans="1:14" ht="36">
      <c r="A6" s="9">
        <v>1</v>
      </c>
      <c r="B6" s="10" t="s">
        <v>17</v>
      </c>
      <c r="C6" s="11" t="s">
        <v>18</v>
      </c>
      <c r="D6" s="12">
        <v>5</v>
      </c>
      <c r="E6" s="13"/>
      <c r="F6" s="13"/>
      <c r="G6" s="13"/>
      <c r="H6" s="13" t="e">
        <f t="shared" ref="H6:H9" si="0">AVERAGE(E6:G6)</f>
        <v>#DIV/0!</v>
      </c>
      <c r="I6" s="14" t="e">
        <f t="shared" ref="I6:I9" si="1">STDEVA(E6:G6)</f>
        <v>#DIV/0!</v>
      </c>
      <c r="J6" s="15" t="e">
        <f t="shared" ref="J6:J9" si="2">I6/H6*100</f>
        <v>#DIV/0!</v>
      </c>
      <c r="K6" s="16">
        <f t="shared" ref="K6:K9" si="3">D6*ROUND((SUM(E6:G6)/3),2)</f>
        <v>0</v>
      </c>
      <c r="L6" s="16">
        <f t="shared" ref="L6:L9" si="4">K6</f>
        <v>0</v>
      </c>
      <c r="M6" s="1"/>
      <c r="N6" s="1"/>
    </row>
    <row r="7" spans="1:14" ht="36">
      <c r="A7" s="9">
        <v>2</v>
      </c>
      <c r="B7" s="10" t="s">
        <v>17</v>
      </c>
      <c r="C7" s="11" t="s">
        <v>18</v>
      </c>
      <c r="D7" s="12">
        <v>13</v>
      </c>
      <c r="E7" s="13"/>
      <c r="F7" s="13"/>
      <c r="G7" s="13"/>
      <c r="H7" s="13" t="e">
        <f t="shared" si="0"/>
        <v>#DIV/0!</v>
      </c>
      <c r="I7" s="14" t="e">
        <f t="shared" si="1"/>
        <v>#DIV/0!</v>
      </c>
      <c r="J7" s="15" t="e">
        <f t="shared" si="2"/>
        <v>#DIV/0!</v>
      </c>
      <c r="K7" s="17">
        <f t="shared" si="3"/>
        <v>0</v>
      </c>
      <c r="L7" s="16">
        <f t="shared" si="4"/>
        <v>0</v>
      </c>
      <c r="M7" s="1"/>
      <c r="N7" s="1"/>
    </row>
    <row r="8" spans="1:14" ht="84">
      <c r="A8" s="9">
        <v>3</v>
      </c>
      <c r="B8" s="10" t="s">
        <v>19</v>
      </c>
      <c r="C8" s="11" t="s">
        <v>18</v>
      </c>
      <c r="D8" s="12">
        <v>6</v>
      </c>
      <c r="E8" s="13"/>
      <c r="F8" s="13"/>
      <c r="G8" s="13"/>
      <c r="H8" s="13" t="e">
        <f t="shared" si="0"/>
        <v>#DIV/0!</v>
      </c>
      <c r="I8" s="14" t="e">
        <f t="shared" si="1"/>
        <v>#DIV/0!</v>
      </c>
      <c r="J8" s="15" t="e">
        <f t="shared" si="2"/>
        <v>#DIV/0!</v>
      </c>
      <c r="K8" s="17">
        <f t="shared" si="3"/>
        <v>0</v>
      </c>
      <c r="L8" s="16">
        <f t="shared" si="4"/>
        <v>0</v>
      </c>
      <c r="M8" s="1"/>
      <c r="N8" s="1"/>
    </row>
    <row r="9" spans="1:14" ht="84">
      <c r="A9" s="9">
        <v>4</v>
      </c>
      <c r="B9" s="10" t="s">
        <v>19</v>
      </c>
      <c r="C9" s="11" t="s">
        <v>18</v>
      </c>
      <c r="D9" s="12">
        <v>5</v>
      </c>
      <c r="E9" s="13"/>
      <c r="F9" s="13"/>
      <c r="G9" s="13"/>
      <c r="H9" s="13" t="e">
        <f t="shared" si="0"/>
        <v>#DIV/0!</v>
      </c>
      <c r="I9" s="14" t="e">
        <f t="shared" si="1"/>
        <v>#DIV/0!</v>
      </c>
      <c r="J9" s="15" t="e">
        <f t="shared" si="2"/>
        <v>#DIV/0!</v>
      </c>
      <c r="K9" s="17">
        <f t="shared" si="3"/>
        <v>0</v>
      </c>
      <c r="L9" s="16">
        <f t="shared" si="4"/>
        <v>0</v>
      </c>
      <c r="M9" s="1"/>
      <c r="N9" s="1"/>
    </row>
    <row r="10" spans="1:14">
      <c r="A10" s="9"/>
      <c r="B10" s="18"/>
      <c r="C10" s="9"/>
      <c r="D10" s="9"/>
      <c r="E10" s="19"/>
      <c r="F10" s="19"/>
      <c r="G10" s="19"/>
      <c r="H10" s="20"/>
      <c r="I10" s="21"/>
      <c r="J10" s="22"/>
      <c r="K10" s="23"/>
      <c r="L10" s="24"/>
      <c r="M10" s="1"/>
      <c r="N10" s="1"/>
    </row>
    <row r="11" spans="1:14" ht="15.75">
      <c r="A11" s="55" t="s">
        <v>20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56" t="s">
        <v>21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1:14">
      <c r="A14" s="25"/>
      <c r="B14" s="26" t="s">
        <v>22</v>
      </c>
      <c r="C14" s="26"/>
      <c r="D14" s="26"/>
      <c r="E14" s="26"/>
      <c r="F14" s="25"/>
      <c r="G14" s="25"/>
      <c r="H14" s="25"/>
      <c r="I14" s="27"/>
      <c r="J14" s="27"/>
      <c r="K14" s="27"/>
      <c r="L14" s="28"/>
      <c r="M14" s="27"/>
      <c r="N14" s="27"/>
    </row>
    <row r="15" spans="1:14">
      <c r="A15" s="25"/>
      <c r="B15" s="58" t="s">
        <v>23</v>
      </c>
      <c r="C15" s="58"/>
      <c r="D15" s="58"/>
      <c r="E15" s="58"/>
      <c r="F15" s="58"/>
      <c r="G15" s="58"/>
      <c r="H15" s="25"/>
      <c r="I15" s="27"/>
      <c r="J15" s="27"/>
      <c r="K15" s="27"/>
      <c r="L15" s="28"/>
      <c r="M15" s="27"/>
      <c r="N15" s="27"/>
    </row>
  </sheetData>
  <protectedRanges>
    <protectedRange password="D986" sqref="D6:D9" name="Распределение" securityDescriptor="O:WDG:WDD:(A;;CC;;;S-1-5-21-515967899-1060284298-839522115-9117)(A;;CC;;;S-1-5-21-515967899-1060284298-839522115-12793)(A;;CC;;;S-1-5-21-515967899-1060284298-839522115-12765)(A;;CC;;;S-1-5-21-515967899-1060284298-839522115-1181)"/>
    <protectedRange password="D986" sqref="E6:E9" name="ВСЕ_1" securityDescriptor="O:WDG:WDD:(A;;CC;;;S-1-5-21-515967899-1060284298-839522115-9117)(A;;CC;;;S-1-5-21-515967899-1060284298-839522115-12793)(A;;CC;;;S-1-5-21-515967899-1060284298-839522115-12982)(A;;CC;;;S-1-5-21-515967899-1060284298-839522115-12949)(A;;CC;;;S-1-5-21-515967899-1060284298-839522115-12911)(A;;CC;;;S-1-5-21-515967899-1060284298-839522115-5113)(A;;CC;;;S-1-5-21-515967899-1060284298-839522115-1193)(A;;CC;;;S-1-5-21-515967899-1060284298-839522115-1779)(A;;CC;;;S-1-5-21-515967899-1060284298-839522115-13013)(A;;CC;;;S-1-5-21-515967899-1060284298-839522115-12938)(A;;CC;;;S-1-5-21-515967899-1060284298-839522115-12765)(A;;CC;;;S-1-5-21-515967899-1060284298-839522115-1181)(A;;CC;;;S-1-5-21-515967899-1060284298-839522115-9149)(A;;CC;;;S-1-5-21-515967899-1060284298-839522115-12935)(A;;CC;;;S-1-5-21-515967899-1060284298-839522115-9185)(A;;CC;;;S-1-5-21-515967899-1060284298-839522115-12753)(A;;CC;;;S-1-5-21-515967899-1060284298-839522115-1566)(A;;CC;;;S-1-5-21-515967899-1060284298-839522115-12888)(A;;CC;;;S-1-5-21-515967899-1060284298-839522115-12965)(A;;CC;;;S-1-5-21-515967899-1060284298-839522115-1811)(A;;CC;;;S-1-5-21-515967899-1060284298-839522115-1434)(A;;CC;;;S-1-5-21-515967899-1060284298-839522115-13003)(A;;CC;;;S-1-5-21-515967899-1060284298-839522115-1350)(A;;CC;;;S-1-5-21-515967899-1060284298-839522115-12816)(A;;CC;;;S-1-5-21-515967899-1060284298-839522115-9163)(A;;CC;;;S-1-5-21-515967899-1060284298-839522115-1249)(A;;CC;;;S-1-5-21-515967899-1060284298-839522115-1582)(A;;CC;;;S-1-5-21-515967899-1060284298-839522115-12619)(A;;CC;;;S-1-5-21-515967899-1060284298-839522115-13011)(A;;CC;;;S-1-5-21-515967899-1060284298-839522115-12947)(A;;CC;;;S-1-5-21-515967899-1060284298-839522115-1844)(A;;CC;;;S-1-5-21-515967899-1060284298-839522115-4615)(A;;CC;;;S-1-5-21-515967899-1060284298-839522115-1799)(A;;CC;;;S-1-5-21-515967899-1060284298-839522115-12772)"/>
  </protectedRanges>
  <mergeCells count="13">
    <mergeCell ref="A11:L11"/>
    <mergeCell ref="A13:N13"/>
    <mergeCell ref="B15:G15"/>
    <mergeCell ref="K1:L1"/>
    <mergeCell ref="A2:K2"/>
    <mergeCell ref="A3:L3"/>
    <mergeCell ref="A4:A5"/>
    <mergeCell ref="B4:B5"/>
    <mergeCell ref="C4:C5"/>
    <mergeCell ref="D4:D5"/>
    <mergeCell ref="E4:G4"/>
    <mergeCell ref="H4:J4"/>
    <mergeCell ref="K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ФГБУЗ КБ-81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Юркевич Юлия Леонидовна</dc:creator>
  <cp:lastModifiedBy>Юркевич Юлия Леонидовна</cp:lastModifiedBy>
  <cp:lastPrinted>2025-02-27T01:58:12Z</cp:lastPrinted>
  <dcterms:created xsi:type="dcterms:W3CDTF">2020-12-14T02:24:55Z</dcterms:created>
  <dcterms:modified xsi:type="dcterms:W3CDTF">2026-04-14T09:25:44Z</dcterms:modified>
</cp:coreProperties>
</file>