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wmf" ContentType="image/x-wmf"/>
  <Override PartName="/xl/media/image2.wmf" ContentType="image/x-wmf"/>
  <Override PartName="/xl/media/image3.wmf" ContentType="image/x-wmf"/>
  <Override PartName="/xl/media/image4.wmf" ContentType="image/x-wmf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<sst xmlns="http://schemas.openxmlformats.org/spreadsheetml/2006/main" count="55" uniqueCount="50">
  <si>
    <t xml:space="preserve">Приложение №1 к документации </t>
  </si>
  <si>
    <t xml:space="preserve">Расчет и обоснование начальной (максимальной) цены контракта</t>
  </si>
  <si>
    <t xml:space="preserve">Наименование объекта закупки: Поставка канцелярских товаров для нужд УФССП России по Воронежской области</t>
  </si>
  <si>
    <t xml:space="preserve">ИКЗ: 261366406237736640100100280000000000</t>
  </si>
  <si>
    <t xml:space="preserve">Расчет 
 обоснования начальной (максимальной) цены контракта 
При расчете начальной (максимальной) цены контракта использовался метод сопоставимых рыночных цен. Расчет производился по формуле 
 ,
где:
      - НМЦК,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  - - цена единицы товара, работы, услуги, представленная в источнике с номером i (руб.)
</t>
  </si>
  <si>
    <t xml:space="preserve">Используемый метод определения НМЦК </t>
  </si>
  <si>
    <t xml:space="preserve">Метод сопоставимых рыночных цен. Коэффициент вариации: где V - коэффициент вариации,                                                           цена единицы товара, работы, услуги, указанная в источнике с номером i;
&lt;ц&gt; - средняя арифметическая величина цены единицы товара, работы, услуги;
n - количество значений, используемых в расчете.
</t>
  </si>
  <si>
    <t xml:space="preserve">П/П</t>
  </si>
  <si>
    <t xml:space="preserve">Наименование товаров</t>
  </si>
  <si>
    <t xml:space="preserve">Ед. изм.</t>
  </si>
  <si>
    <t xml:space="preserve">Кол-во</t>
  </si>
  <si>
    <t xml:space="preserve">Цена товаров (Работ, услуг) поставщиков (подрядчиков, исполнителей), руб</t>
  </si>
  <si>
    <t xml:space="preserve">Средняя арифметическая цена за единицу, руб.</t>
  </si>
  <si>
    <t xml:space="preserve">Среднее квадратичное отклонение </t>
  </si>
  <si>
    <t xml:space="preserve">Коэффициент вариации, % (не должен превышать 33%)</t>
  </si>
  <si>
    <t xml:space="preserve">Цена, определенная методом сопоставимых рыночных цен (анализа рынка)</t>
  </si>
  <si>
    <t xml:space="preserve">Цена за единицу измерения (применяется в соответствии с КТРУ), в соответствии с приказом ФССП России № 698 от 23.12.2014, руб.</t>
  </si>
  <si>
    <t xml:space="preserve">Н(М)ЦК  контракта с учетом применения приказа ФССП России № 698 от 23.12.2014</t>
  </si>
  <si>
    <t xml:space="preserve">Клейкие закладки пластиковые</t>
  </si>
  <si>
    <t xml:space="preserve">Упаковка </t>
  </si>
  <si>
    <t xml:space="preserve">https://www.vseinstrumenti.ru/product/plastikovye-neonovye-klejkie-zakladki-brauberg-45h12-mm-5-tsvetov-h-20-listov-na-plastikovom-osnovanii-122706-1767665/?utm_source=yandex&amp;utm_medium=cpc&amp;utm_campaign=58312751|dsa_11_Snabzhenie-ofisa_nashi-fid_rf_prochie-mesta-pokaza&amp;utm_content=10133172003&amp;utm_term=ST:search|S:none|AP:no|PT:premium|P:4|DT:desktop|RI:193|CI:58312751|GI:4425150918|PI:52845035165|AI:10133172003|RT:52845035165|KW:---autotargeting|RN:%D0%92%D0%BE%D1%80%D0%BE%D0%BD%D0%B5%D0%B6&amp;referrer=reattribution=1&amp;yclid=17199455180175704063&amp;utm_referrer=https://yandex.ru/</t>
  </si>
  <si>
    <t xml:space="preserve">https://www.officemag.ru/catalog/goods/127148/</t>
  </si>
  <si>
    <t xml:space="preserve">https://attacher.ru/product/zakladki-klejkie-pastelnye-brauberg-grade-pastel-45x12-mm-657548</t>
  </si>
  <si>
    <t xml:space="preserve">https://www.officedepo.ru/catalog/kantselyarskie_tovary_i_bumaga/melkoofisnye_tovary/steplery_skoby_dlya_steplerov/58341/</t>
  </si>
  <si>
    <t xml:space="preserve">Ручка канцелярская </t>
  </si>
  <si>
    <t xml:space="preserve">шт.</t>
  </si>
  <si>
    <t xml:space="preserve">https://www.officemag.ru/catalog/goods/142820/</t>
  </si>
  <si>
    <t xml:space="preserve">https://www.brauberg-rus.ru/ruchka_sharikovaya_avtomaticheskaya_s_gripom_staff_basic_bpr_820_sinyaya_uzel_0_7_mm_liniya_pisma_0_35_mm_142820/</t>
  </si>
  <si>
    <t xml:space="preserve">https://xn----7sbah2behlefevrfy1b4f.xn--p1ai/products/ruchka-sharikovaya-avtomaticheskaya-s-gripom-staff-basic-bpr-820-sinyaya-uzel-0-7-mm-liniya-pisma-0-35-mm-142820</t>
  </si>
  <si>
    <t xml:space="preserve">Карандаш чернографитный</t>
  </si>
  <si>
    <t xml:space="preserve">https://www.officemag.ru/catalog/goods/180963/</t>
  </si>
  <si>
    <t xml:space="preserve">https://fkniga.ru/catalog/karandashi-chernografitnye/karandash-chernografitnyy-hb-plast-chernyy-korpus-s-last-attomex-5032103-ka-00365050/?utm_medium=cpc&amp;utm_campaign=goodkanc&amp;utm_content=17742928427&amp;utm_term=---autotargeting&amp;yclid=4637899377605607423&amp;ybaip=1</t>
  </si>
  <si>
    <t xml:space="preserve">https://leonardo.ru/ishop/group_56499602542/</t>
  </si>
  <si>
    <t xml:space="preserve">Скобы для степлера №24</t>
  </si>
  <si>
    <t xml:space="preserve">https://www.kvik.ru/catalog/kantstovary/skoby-dlya-steplerov/skoby-dlya-steplerov-24/skoby-dlya-steplera-laco-germaniya-24-6-1000sht-nk24</t>
  </si>
  <si>
    <t xml:space="preserve">https://gudvin-group.ru/goods/skoba-246-1000shtupak-dlya-steplera?srsltid=AfmBOopSthQAjWqwV-OIG8hXomxTjHWeBMsOR43eaaMRbkcHK7n-mWHI</t>
  </si>
  <si>
    <t xml:space="preserve">Скобы для степлера №10</t>
  </si>
  <si>
    <t xml:space="preserve">https://attacher.ru/product/skoby-dlya-steplera-kw-trio-10-129961</t>
  </si>
  <si>
    <t xml:space="preserve">https://www.kvik.ru/catalog/kantstovary/skoby-dlya-steplerov/skoby-dlya-steplerov-10/skoby-dlya-steplera-maped-frantsiya-10-1000-sht-324105</t>
  </si>
  <si>
    <t xml:space="preserve">https://www.office-planet.ru/catalog/goods/skoby-dla-steplerov3/220428/</t>
  </si>
  <si>
    <t xml:space="preserve">Точилка канцелярская для карандашей</t>
  </si>
  <si>
    <t xml:space="preserve">https://www.officemag.ru/catalog/goods/228464/?utm_referrer=https%3A%2F%2Fwww.officemag.ru%2Fcatalog%2F3903%2Findex.php%3Fsource%3Dyandex.ru%26utm_campaign%3Dvrn_k%253A2804255031%253A28690966%26utm_content%3D16445497047%26utm_medium%3Dcpc%26utm_source%3Dyandex.direct%26utm_term%3D---autotargeting%26yclid%3D7744463957327871999%26SORT%3DPRICE_ASC%26COUNT%3D20</t>
  </si>
  <si>
    <t xml:space="preserve">https://www.vseinstrumenti.ru/product/tochilka-s-kontejnerom-yunlandiya-sharik-pastel-pastelnye-tsveta-assorti-272509-18243048/</t>
  </si>
  <si>
    <t xml:space="preserve">https://www.komus.ru/katalog/ruchki-karandashi-markery/lastiki-tochilki-linejki/tochilki/ruchnye-tochilki/tochilka-dlya-karandashej-vybor-est-attache-sunduchok-plastikovaya-s-kontejnerom/p/891642/?from=block-301-0_7</t>
  </si>
  <si>
    <t xml:space="preserve">Итого</t>
  </si>
  <si>
    <t xml:space="preserve">Коэффициент вариации по всем позициям не превышает 33 %. Совокупность цен принимается однородной.</t>
  </si>
  <si>
    <t xml:space="preserve">НМЦК расчитывается в соответствии с приказом Минэкономразвития России от 02.10.2013. № 567</t>
  </si>
  <si>
    <t xml:space="preserve">"Об утверждении Методических рекомендаций по применению методов определения начальной (максимальной) цены </t>
  </si>
  <si>
    <t xml:space="preserve">контракта, цены контракта, заключаемого с единственным поставщиком (подрядчиком, исполнителем)"</t>
  </si>
  <si>
    <t xml:space="preserve">Цена контракта  включает в себя все расходы Поставщика в связи с исполнением контракта, в том числе стоимость товара, расходы по упаковке товара, расходы по доставке товара, уплате налогов и других обязательных платежей.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</si>
</sst>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0"/>
    <numFmt numFmtId="166" formatCode="#,##0"/>
    <numFmt numFmtId="167" formatCode="#,##0.00"/>
    <numFmt numFmtId="168" formatCode="0.00"/>
  </numFmts>
  <fonts count="18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 val="true"/>
      <sz val="12"/>
      <name val="Times New Roman"/>
      <family val="1"/>
      <charset val="204"/>
    </font>
    <font>
      <sz val="12"/>
      <name val="Times New Roman"/>
      <family val="1"/>
      <charset val="204"/>
    </font>
    <font>
      <b val="true"/>
      <sz val="12"/>
      <name val="Tempora LGC Uni"/>
      <family val="0"/>
      <charset val="1"/>
    </font>
    <font>
      <sz val="12"/>
      <name val="Times New Roman"/>
      <family val="1"/>
      <charset val="1"/>
    </font>
    <font>
      <sz val="11"/>
      <color rgb="FF000000"/>
      <name val="Times New Roman"/>
      <family val="1"/>
      <charset val="1"/>
    </font>
    <font>
      <b val="true"/>
      <sz val="12"/>
      <name val="Arial"/>
      <family val="2"/>
      <charset val="204"/>
    </font>
    <font>
      <b val="true"/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1"/>
    </font>
    <font>
      <sz val="11"/>
      <color rgb="FF000000"/>
      <name val="Calibri"/>
      <family val="2"/>
      <charset val="1"/>
    </font>
    <font>
      <b val="true"/>
      <sz val="13"/>
      <color rgb="FF000000"/>
      <name val="Times New Roman"/>
      <family val="1"/>
      <charset val="204"/>
    </font>
    <font>
      <b val="true"/>
      <sz val="16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justify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3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2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12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2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3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4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7" fontId="4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3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5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16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7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2.wmf"/><Relationship Id="rId3" Type="http://schemas.openxmlformats.org/officeDocument/2006/relationships/image" Target="../media/image2.wmf"/><Relationship Id="rId4" Type="http://schemas.openxmlformats.org/officeDocument/2006/relationships/image" Target="../media/image2.wmf"/><Relationship Id="rId5" Type="http://schemas.openxmlformats.org/officeDocument/2006/relationships/image" Target="../media/image2.wmf"/><Relationship Id="rId6" Type="http://schemas.openxmlformats.org/officeDocument/2006/relationships/image" Target="../media/image3.wmf"/><Relationship Id="rId7" Type="http://schemas.openxmlformats.org/officeDocument/2006/relationships/image" Target="../media/image1.wmf"/><Relationship Id="rId8" Type="http://schemas.openxmlformats.org/officeDocument/2006/relationships/image" Target="../media/image4.wmf"/><Relationship Id="rId9" Type="http://schemas.openxmlformats.org/officeDocument/2006/relationships/image" Target="../media/image4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9</xdr:col>
      <xdr:colOff>63720</xdr:colOff>
      <xdr:row>12</xdr:row>
      <xdr:rowOff>184320</xdr:rowOff>
    </xdr:from>
    <xdr:to>
      <xdr:col>9</xdr:col>
      <xdr:colOff>1250640</xdr:colOff>
      <xdr:row>12</xdr:row>
      <xdr:rowOff>656640</xdr:rowOff>
    </xdr:to>
    <xdr:pic>
      <xdr:nvPicPr>
        <xdr:cNvPr id="0" name="Picture 4" descr=""/>
        <xdr:cNvPicPr/>
      </xdr:nvPicPr>
      <xdr:blipFill>
        <a:blip r:embed="rId1"/>
        <a:stretch/>
      </xdr:blipFill>
      <xdr:spPr>
        <a:xfrm>
          <a:off x="10053000" y="5305680"/>
          <a:ext cx="1186920" cy="47232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10</xdr:col>
      <xdr:colOff>59400</xdr:colOff>
      <xdr:row>12</xdr:row>
      <xdr:rowOff>327240</xdr:rowOff>
    </xdr:from>
    <xdr:to>
      <xdr:col>10</xdr:col>
      <xdr:colOff>1673280</xdr:colOff>
      <xdr:row>12</xdr:row>
      <xdr:rowOff>327600</xdr:rowOff>
    </xdr:to>
    <xdr:pic>
      <xdr:nvPicPr>
        <xdr:cNvPr id="1" name="Рисунок 5" descr=""/>
        <xdr:cNvPicPr/>
      </xdr:nvPicPr>
      <xdr:blipFill>
        <a:blip r:embed="rId2"/>
        <a:stretch/>
      </xdr:blipFill>
      <xdr:spPr>
        <a:xfrm>
          <a:off x="11433600" y="5448600"/>
          <a:ext cx="1613880" cy="3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10</xdr:col>
      <xdr:colOff>23400</xdr:colOff>
      <xdr:row>12</xdr:row>
      <xdr:rowOff>155520</xdr:rowOff>
    </xdr:from>
    <xdr:to>
      <xdr:col>11</xdr:col>
      <xdr:colOff>65520</xdr:colOff>
      <xdr:row>12</xdr:row>
      <xdr:rowOff>654840</xdr:rowOff>
    </xdr:to>
    <xdr:pic>
      <xdr:nvPicPr>
        <xdr:cNvPr id="2" name="Рисунок 6" descr=""/>
        <xdr:cNvPicPr/>
      </xdr:nvPicPr>
      <xdr:blipFill>
        <a:blip r:embed="rId3"/>
        <a:stretch/>
      </xdr:blipFill>
      <xdr:spPr>
        <a:xfrm>
          <a:off x="11397600" y="5276880"/>
          <a:ext cx="2126160" cy="49932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7</xdr:col>
      <xdr:colOff>919800</xdr:colOff>
      <xdr:row>5</xdr:row>
      <xdr:rowOff>211320</xdr:rowOff>
    </xdr:from>
    <xdr:to>
      <xdr:col>9</xdr:col>
      <xdr:colOff>104040</xdr:colOff>
      <xdr:row>5</xdr:row>
      <xdr:rowOff>211680</xdr:rowOff>
    </xdr:to>
    <xdr:pic>
      <xdr:nvPicPr>
        <xdr:cNvPr id="3" name="Рисунок 6" descr=""/>
        <xdr:cNvPicPr/>
      </xdr:nvPicPr>
      <xdr:blipFill>
        <a:blip r:embed="rId4"/>
        <a:stretch/>
      </xdr:blipFill>
      <xdr:spPr>
        <a:xfrm>
          <a:off x="8321400" y="1401840"/>
          <a:ext cx="1771920" cy="3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9</xdr:col>
      <xdr:colOff>1283400</xdr:colOff>
      <xdr:row>4</xdr:row>
      <xdr:rowOff>75240</xdr:rowOff>
    </xdr:from>
    <xdr:to>
      <xdr:col>10</xdr:col>
      <xdr:colOff>1554120</xdr:colOff>
      <xdr:row>5</xdr:row>
      <xdr:rowOff>483840</xdr:rowOff>
    </xdr:to>
    <xdr:pic>
      <xdr:nvPicPr>
        <xdr:cNvPr id="4" name="Рисунок 6" descr=""/>
        <xdr:cNvPicPr/>
      </xdr:nvPicPr>
      <xdr:blipFill>
        <a:blip r:embed="rId5"/>
        <a:stretch/>
      </xdr:blipFill>
      <xdr:spPr>
        <a:xfrm>
          <a:off x="11272680" y="1132560"/>
          <a:ext cx="1655640" cy="5418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0</xdr:col>
      <xdr:colOff>9360</xdr:colOff>
      <xdr:row>7</xdr:row>
      <xdr:rowOff>1080</xdr:rowOff>
    </xdr:from>
    <xdr:to>
      <xdr:col>0</xdr:col>
      <xdr:colOff>137160</xdr:colOff>
      <xdr:row>7</xdr:row>
      <xdr:rowOff>1440</xdr:rowOff>
    </xdr:to>
    <xdr:pic>
      <xdr:nvPicPr>
        <xdr:cNvPr id="5" name="Рисунок 8" descr=""/>
        <xdr:cNvPicPr/>
      </xdr:nvPicPr>
      <xdr:blipFill>
        <a:blip r:embed="rId6"/>
        <a:stretch/>
      </xdr:blipFill>
      <xdr:spPr>
        <a:xfrm>
          <a:off x="9360" y="3084120"/>
          <a:ext cx="127800" cy="3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8</xdr:row>
      <xdr:rowOff>607320</xdr:rowOff>
    </xdr:from>
    <xdr:to>
      <xdr:col>1</xdr:col>
      <xdr:colOff>1293840</xdr:colOff>
      <xdr:row>8</xdr:row>
      <xdr:rowOff>847440</xdr:rowOff>
    </xdr:to>
    <xdr:pic>
      <xdr:nvPicPr>
        <xdr:cNvPr id="6" name="Picture 4" descr=""/>
        <xdr:cNvPicPr/>
      </xdr:nvPicPr>
      <xdr:blipFill>
        <a:blip r:embed="rId7"/>
        <a:stretch/>
      </xdr:blipFill>
      <xdr:spPr>
        <a:xfrm>
          <a:off x="468720" y="3890160"/>
          <a:ext cx="1255680" cy="24012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6</xdr:col>
      <xdr:colOff>680400</xdr:colOff>
      <xdr:row>8</xdr:row>
      <xdr:rowOff>369000</xdr:rowOff>
    </xdr:from>
    <xdr:to>
      <xdr:col>8</xdr:col>
      <xdr:colOff>746640</xdr:colOff>
      <xdr:row>8</xdr:row>
      <xdr:rowOff>966600</xdr:rowOff>
    </xdr:to>
    <xdr:pic>
      <xdr:nvPicPr>
        <xdr:cNvPr id="7" name="Picture 5" descr=""/>
        <xdr:cNvPicPr/>
      </xdr:nvPicPr>
      <xdr:blipFill>
        <a:blip r:embed="rId8"/>
        <a:stretch/>
      </xdr:blipFill>
      <xdr:spPr>
        <a:xfrm>
          <a:off x="6949080" y="3651840"/>
          <a:ext cx="2318760" cy="5976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8</xdr:col>
      <xdr:colOff>1440</xdr:colOff>
      <xdr:row>12</xdr:row>
      <xdr:rowOff>3240</xdr:rowOff>
    </xdr:from>
    <xdr:to>
      <xdr:col>8</xdr:col>
      <xdr:colOff>1343520</xdr:colOff>
      <xdr:row>12</xdr:row>
      <xdr:rowOff>671040</xdr:rowOff>
    </xdr:to>
    <xdr:pic>
      <xdr:nvPicPr>
        <xdr:cNvPr id="8" name="Picture 5" descr=""/>
        <xdr:cNvPicPr/>
      </xdr:nvPicPr>
      <xdr:blipFill>
        <a:blip r:embed="rId9"/>
        <a:stretch/>
      </xdr:blipFill>
      <xdr:spPr>
        <a:xfrm>
          <a:off x="8522640" y="5124600"/>
          <a:ext cx="1342080" cy="667800"/>
        </a:xfrm>
        <a:prstGeom prst="rect">
          <a:avLst/>
        </a:prstGeom>
        <a:ln w="936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officedepo.ru/catalog/kantselyarskie_tovary_i_bumaga/melkoofisnye_tovary/steplery_skoby_dlya_steplerov/58341/" TargetMode="External"/><Relationship Id="rId2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I1048576"/>
  <sheetViews>
    <sheetView showFormulas="false" showGridLines="true" showRowColHeaders="true" showZeros="true" rightToLeft="false" tabSelected="true" showOutlineSymbols="true" defaultGridColor="true" view="normal" topLeftCell="A10" colorId="64" zoomScale="81" zoomScaleNormal="81" zoomScalePageLayoutView="100" workbookViewId="0">
      <selection pane="topLeft" activeCell="J34" activeCellId="0" sqref="J34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6.11"/>
    <col collapsed="false" customWidth="true" hidden="false" outlineLevel="0" max="2" min="2" style="2" width="23.67"/>
    <col collapsed="false" customWidth="true" hidden="false" outlineLevel="0" max="3" min="3" style="1" width="14.14"/>
    <col collapsed="false" customWidth="true" hidden="false" outlineLevel="0" max="4" min="4" style="1" width="6.94"/>
    <col collapsed="false" customWidth="true" hidden="false" outlineLevel="0" max="5" min="5" style="1" width="19.9"/>
    <col collapsed="false" customWidth="true" hidden="false" outlineLevel="0" max="6" min="6" style="1" width="18.18"/>
    <col collapsed="false" customWidth="true" hidden="false" outlineLevel="0" max="7" min="7" style="1" width="16.07"/>
    <col collapsed="false" customWidth="true" hidden="false" outlineLevel="0" max="8" min="8" style="1" width="15.88"/>
    <col collapsed="false" customWidth="true" hidden="false" outlineLevel="0" max="9" min="9" style="1" width="20.83"/>
    <col collapsed="false" customWidth="true" hidden="false" outlineLevel="0" max="10" min="10" style="1" width="19.65"/>
    <col collapsed="false" customWidth="true" hidden="false" outlineLevel="0" max="11" min="11" style="1" width="29.57"/>
    <col collapsed="false" customWidth="true" hidden="false" outlineLevel="0" max="12" min="12" style="1" width="21.03"/>
    <col collapsed="false" customWidth="true" hidden="false" outlineLevel="0" max="13" min="13" style="1" width="23.5"/>
    <col collapsed="false" customWidth="true" hidden="false" outlineLevel="0" max="14" min="14" style="1" width="21.12"/>
    <col collapsed="false" customWidth="true" hidden="false" outlineLevel="0" max="15" min="15" style="3" width="17.59"/>
    <col collapsed="false" customWidth="true" hidden="false" outlineLevel="0" max="61" min="16" style="1" width="17.59"/>
    <col collapsed="false" customWidth="true" hidden="false" outlineLevel="0" max="1020" min="62" style="4" width="17.78"/>
    <col collapsed="false" customWidth="true" hidden="false" outlineLevel="0" max="1024" min="1021" style="4" width="11.52"/>
    <col collapsed="false" customWidth="true" hidden="false" outlineLevel="0" max="16384" min="16384" style="4" width="11.53"/>
  </cols>
  <sheetData>
    <row r="1" customFormat="false" ht="12.75" hidden="false" customHeight="true" outlineLevel="0" collapsed="false">
      <c r="G1" s="5" t="s">
        <v>0</v>
      </c>
      <c r="H1" s="5"/>
      <c r="I1" s="5"/>
      <c r="J1" s="5"/>
      <c r="K1" s="5"/>
      <c r="L1" s="5"/>
      <c r="M1" s="5"/>
    </row>
    <row r="2" customFormat="false" ht="15" hidden="false" customHeight="true" outlineLevel="0" collapsed="false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  <c r="O2" s="8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</row>
    <row r="3" s="12" customFormat="true" ht="27.75" hidden="false" customHeight="true" outlineLevel="0" collapsed="false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10"/>
      <c r="O3" s="11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AMH3" s="4"/>
      <c r="AMI3" s="4"/>
    </row>
    <row r="4" s="12" customFormat="true" ht="27.75" hidden="false" customHeight="true" outlineLevel="0" collapsed="false">
      <c r="A4" s="9"/>
      <c r="B4" s="9"/>
      <c r="C4" s="9"/>
      <c r="D4" s="9"/>
      <c r="E4" s="9" t="s">
        <v>3</v>
      </c>
      <c r="F4" s="9"/>
      <c r="G4" s="9"/>
      <c r="H4" s="9"/>
      <c r="I4" s="9"/>
      <c r="J4" s="9"/>
      <c r="K4" s="9"/>
      <c r="L4" s="9"/>
      <c r="M4" s="9"/>
      <c r="N4" s="10"/>
      <c r="O4" s="11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AMH4" s="4"/>
      <c r="AMI4" s="4"/>
    </row>
    <row r="5" customFormat="false" ht="10.5" hidden="false" customHeight="true" outlineLevel="0" collapsed="false">
      <c r="A5" s="13" t="s">
        <v>4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7"/>
      <c r="O5" s="8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</row>
    <row r="6" customFormat="false" ht="38.85" hidden="false" customHeight="true" outlineLevel="0" collapsed="false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7"/>
      <c r="O6" s="8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</row>
    <row r="7" customFormat="false" ht="110.15" hidden="false" customHeight="true" outlineLevel="0" collapsed="false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7"/>
      <c r="O7" s="8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</row>
    <row r="8" customFormat="false" ht="15.75" hidden="false" customHeight="true" outlineLevel="0" collapsed="false">
      <c r="A8" s="14" t="s">
        <v>5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7"/>
      <c r="O8" s="8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</row>
    <row r="9" customFormat="false" ht="76.85" hidden="false" customHeight="true" outlineLevel="0" collapsed="false">
      <c r="A9" s="15" t="s">
        <v>6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6"/>
      <c r="O9" s="8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</row>
    <row r="10" customFormat="false" ht="11.45" hidden="false" customHeight="true" outlineLevel="0" collapsed="false">
      <c r="C10" s="17"/>
      <c r="D10" s="17"/>
      <c r="E10" s="17"/>
      <c r="F10" s="17"/>
      <c r="G10" s="17"/>
      <c r="H10" s="17"/>
      <c r="I10" s="17"/>
      <c r="J10" s="17"/>
      <c r="K10" s="17"/>
    </row>
    <row r="11" customFormat="false" ht="15" hidden="true" customHeight="false" outlineLevel="0" collapsed="false"/>
    <row r="12" customFormat="false" ht="56.45" hidden="false" customHeight="true" outlineLevel="0" collapsed="false">
      <c r="A12" s="18" t="s">
        <v>7</v>
      </c>
      <c r="B12" s="19" t="s">
        <v>8</v>
      </c>
      <c r="C12" s="19" t="s">
        <v>9</v>
      </c>
      <c r="D12" s="19" t="s">
        <v>10</v>
      </c>
      <c r="E12" s="20" t="s">
        <v>11</v>
      </c>
      <c r="F12" s="20"/>
      <c r="G12" s="20"/>
      <c r="H12" s="20" t="s">
        <v>12</v>
      </c>
      <c r="I12" s="20" t="s">
        <v>13</v>
      </c>
      <c r="J12" s="20" t="s">
        <v>14</v>
      </c>
      <c r="K12" s="20" t="s">
        <v>15</v>
      </c>
      <c r="L12" s="21" t="s">
        <v>16</v>
      </c>
      <c r="M12" s="20" t="s">
        <v>17</v>
      </c>
      <c r="N12" s="22"/>
      <c r="O12" s="23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</row>
    <row r="13" customFormat="false" ht="63.85" hidden="false" customHeight="true" outlineLevel="0" collapsed="false">
      <c r="A13" s="18"/>
      <c r="B13" s="19"/>
      <c r="C13" s="19"/>
      <c r="D13" s="19"/>
      <c r="E13" s="20"/>
      <c r="F13" s="20"/>
      <c r="G13" s="20"/>
      <c r="H13" s="20"/>
      <c r="I13" s="24"/>
      <c r="J13" s="24"/>
      <c r="K13" s="24"/>
      <c r="L13" s="21"/>
      <c r="M13" s="21"/>
      <c r="N13" s="22"/>
      <c r="O13" s="23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</row>
    <row r="14" customFormat="false" ht="30.4" hidden="false" customHeight="true" outlineLevel="0" collapsed="false">
      <c r="A14" s="25" t="n">
        <v>1</v>
      </c>
      <c r="B14" s="26" t="s">
        <v>18</v>
      </c>
      <c r="C14" s="27" t="s">
        <v>19</v>
      </c>
      <c r="D14" s="28" t="n">
        <v>150</v>
      </c>
      <c r="E14" s="29" t="s">
        <v>20</v>
      </c>
      <c r="F14" s="30" t="s">
        <v>21</v>
      </c>
      <c r="G14" s="30" t="s">
        <v>22</v>
      </c>
      <c r="H14" s="31"/>
      <c r="I14" s="31"/>
      <c r="J14" s="31"/>
      <c r="K14" s="31"/>
      <c r="L14" s="31"/>
      <c r="M14" s="31"/>
      <c r="N14" s="32"/>
      <c r="O14" s="32"/>
    </row>
    <row r="15" customFormat="false" ht="24.85" hidden="false" customHeight="true" outlineLevel="0" collapsed="false">
      <c r="A15" s="25" t="s">
        <v>23</v>
      </c>
      <c r="B15" s="26"/>
      <c r="C15" s="27"/>
      <c r="D15" s="28"/>
      <c r="E15" s="30" t="n">
        <v>56</v>
      </c>
      <c r="F15" s="30" t="n">
        <v>50.3</v>
      </c>
      <c r="G15" s="30" t="n">
        <v>54.59</v>
      </c>
      <c r="H15" s="31" t="n">
        <f aca="false">SUM(E15:G15)/3</f>
        <v>53.63</v>
      </c>
      <c r="I15" s="31" t="n">
        <f aca="false">SQRT(((E15-H15)^2+(F15-H15)^2+(G15-H15)^2)/2)</f>
        <v>2.96878763134045</v>
      </c>
      <c r="J15" s="31" t="n">
        <f aca="false">(I15/H15)*100</f>
        <v>5.53568456337954</v>
      </c>
      <c r="K15" s="31" t="n">
        <f aca="false">D14*H15</f>
        <v>8044.5</v>
      </c>
      <c r="L15" s="31" t="n">
        <v>50</v>
      </c>
      <c r="M15" s="31" t="n">
        <f aca="false">D14*L15</f>
        <v>7500</v>
      </c>
      <c r="N15" s="32"/>
      <c r="O15" s="32"/>
    </row>
    <row r="16" customFormat="false" ht="27.6" hidden="false" customHeight="true" outlineLevel="0" collapsed="false">
      <c r="A16" s="25" t="n">
        <v>2</v>
      </c>
      <c r="B16" s="33" t="s">
        <v>24</v>
      </c>
      <c r="C16" s="27" t="s">
        <v>25</v>
      </c>
      <c r="D16" s="28" t="n">
        <v>300</v>
      </c>
      <c r="E16" s="34" t="s">
        <v>26</v>
      </c>
      <c r="F16" s="34" t="s">
        <v>27</v>
      </c>
      <c r="G16" s="34" t="s">
        <v>28</v>
      </c>
      <c r="H16" s="31"/>
      <c r="I16" s="31"/>
      <c r="J16" s="31"/>
      <c r="K16" s="31"/>
      <c r="L16" s="31"/>
      <c r="M16" s="31"/>
      <c r="N16" s="32"/>
      <c r="O16" s="32"/>
    </row>
    <row r="17" customFormat="false" ht="30.4" hidden="false" customHeight="true" outlineLevel="0" collapsed="false">
      <c r="A17" s="25"/>
      <c r="B17" s="33"/>
      <c r="C17" s="27"/>
      <c r="D17" s="28"/>
      <c r="E17" s="30" t="n">
        <v>14.3</v>
      </c>
      <c r="F17" s="30" t="n">
        <v>17.75</v>
      </c>
      <c r="G17" s="30" t="n">
        <v>16.43</v>
      </c>
      <c r="H17" s="31" t="n">
        <f aca="false">SUM(E17:G17)/3</f>
        <v>16.16</v>
      </c>
      <c r="I17" s="31" t="n">
        <f aca="false">SQRT(((E17-H17)^2+(F17-H17)^2+(G17-H17)^2)/2)</f>
        <v>1.74077568916848</v>
      </c>
      <c r="J17" s="35" t="n">
        <f aca="false">(I17/H17)*100</f>
        <v>10.7721267894089</v>
      </c>
      <c r="K17" s="31" t="n">
        <f aca="false">D16*H17</f>
        <v>4848</v>
      </c>
      <c r="L17" s="31" t="n">
        <v>13</v>
      </c>
      <c r="M17" s="31" t="n">
        <f aca="false">D16*L17</f>
        <v>3900</v>
      </c>
      <c r="N17" s="32"/>
      <c r="O17" s="32"/>
    </row>
    <row r="18" customFormat="false" ht="26.7" hidden="false" customHeight="true" outlineLevel="0" collapsed="false">
      <c r="A18" s="25" t="n">
        <v>3</v>
      </c>
      <c r="B18" s="33" t="s">
        <v>29</v>
      </c>
      <c r="C18" s="27" t="s">
        <v>25</v>
      </c>
      <c r="D18" s="28" t="n">
        <v>100</v>
      </c>
      <c r="E18" s="36" t="s">
        <v>30</v>
      </c>
      <c r="F18" s="36" t="s">
        <v>31</v>
      </c>
      <c r="G18" s="37" t="s">
        <v>32</v>
      </c>
      <c r="H18" s="31"/>
      <c r="I18" s="31"/>
      <c r="J18" s="31"/>
      <c r="K18" s="31"/>
      <c r="L18" s="31"/>
      <c r="M18" s="31"/>
      <c r="N18" s="32"/>
      <c r="O18" s="32"/>
    </row>
    <row r="19" customFormat="false" ht="23" hidden="false" customHeight="true" outlineLevel="0" collapsed="false">
      <c r="A19" s="25"/>
      <c r="B19" s="33"/>
      <c r="C19" s="27"/>
      <c r="D19" s="28"/>
      <c r="E19" s="36" t="n">
        <v>13.08</v>
      </c>
      <c r="F19" s="36" t="n">
        <v>10</v>
      </c>
      <c r="G19" s="36" t="n">
        <v>13</v>
      </c>
      <c r="H19" s="31" t="n">
        <v>12.03</v>
      </c>
      <c r="I19" s="31" t="n">
        <f aca="false">SQRT(((E19-H19)^2+(F19-H19)^2+(G19-H19)^2)/2)</f>
        <v>1.75560530871834</v>
      </c>
      <c r="J19" s="31" t="n">
        <f aca="false">(I19/H19)*100</f>
        <v>14.5935603384733</v>
      </c>
      <c r="K19" s="31" t="n">
        <f aca="false">D18*H19</f>
        <v>1203</v>
      </c>
      <c r="L19" s="31" t="n">
        <v>10</v>
      </c>
      <c r="M19" s="31" t="n">
        <f aca="false">D18*L19</f>
        <v>1000</v>
      </c>
      <c r="N19" s="32"/>
      <c r="O19" s="32"/>
    </row>
    <row r="20" customFormat="false" ht="24.85" hidden="false" customHeight="true" outlineLevel="0" collapsed="false">
      <c r="A20" s="25" t="n">
        <v>4</v>
      </c>
      <c r="B20" s="33" t="s">
        <v>33</v>
      </c>
      <c r="C20" s="27" t="s">
        <v>19</v>
      </c>
      <c r="D20" s="28" t="n">
        <v>200</v>
      </c>
      <c r="E20" s="34" t="s">
        <v>23</v>
      </c>
      <c r="F20" s="34" t="s">
        <v>34</v>
      </c>
      <c r="G20" s="34" t="s">
        <v>35</v>
      </c>
      <c r="H20" s="31"/>
      <c r="I20" s="31"/>
      <c r="J20" s="31"/>
      <c r="K20" s="31"/>
      <c r="L20" s="31"/>
      <c r="M20" s="31"/>
      <c r="N20" s="32"/>
      <c r="O20" s="32"/>
    </row>
    <row r="21" customFormat="false" ht="32.2" hidden="false" customHeight="true" outlineLevel="0" collapsed="false">
      <c r="A21" s="25"/>
      <c r="B21" s="33"/>
      <c r="C21" s="27"/>
      <c r="D21" s="28"/>
      <c r="E21" s="30" t="n">
        <v>32</v>
      </c>
      <c r="F21" s="30" t="n">
        <v>31.24</v>
      </c>
      <c r="G21" s="30" t="n">
        <v>32</v>
      </c>
      <c r="H21" s="31" t="n">
        <v>31.75</v>
      </c>
      <c r="I21" s="31" t="n">
        <f aca="false">SQRT(((E21-H21)^2+(F21-H21)^2+(G21-H21)^2)/2)</f>
        <v>0.438805195958299</v>
      </c>
      <c r="J21" s="31" t="n">
        <f aca="false">(I21/H21)*100</f>
        <v>1.38206360931748</v>
      </c>
      <c r="K21" s="31" t="n">
        <f aca="false">D20*H21</f>
        <v>6350</v>
      </c>
      <c r="L21" s="31" t="n">
        <v>31</v>
      </c>
      <c r="M21" s="31" t="n">
        <f aca="false">D20*L21</f>
        <v>6200</v>
      </c>
      <c r="N21" s="32"/>
      <c r="O21" s="32"/>
    </row>
    <row r="22" customFormat="false" ht="36.85" hidden="false" customHeight="true" outlineLevel="0" collapsed="false">
      <c r="A22" s="25" t="n">
        <v>5</v>
      </c>
      <c r="B22" s="33" t="s">
        <v>36</v>
      </c>
      <c r="C22" s="27" t="s">
        <v>19</v>
      </c>
      <c r="D22" s="28" t="n">
        <v>150</v>
      </c>
      <c r="E22" s="34" t="s">
        <v>37</v>
      </c>
      <c r="F22" s="34" t="s">
        <v>38</v>
      </c>
      <c r="G22" s="34" t="s">
        <v>39</v>
      </c>
      <c r="H22" s="31"/>
      <c r="I22" s="31"/>
      <c r="J22" s="31"/>
      <c r="K22" s="31"/>
      <c r="L22" s="31"/>
      <c r="M22" s="31"/>
      <c r="N22" s="32"/>
      <c r="O22" s="32"/>
    </row>
    <row r="23" customFormat="false" ht="30.4" hidden="false" customHeight="true" outlineLevel="0" collapsed="false">
      <c r="A23" s="25"/>
      <c r="B23" s="33"/>
      <c r="C23" s="27"/>
      <c r="D23" s="28"/>
      <c r="E23" s="30" t="n">
        <v>25.08</v>
      </c>
      <c r="F23" s="30" t="n">
        <v>24.4</v>
      </c>
      <c r="G23" s="30" t="n">
        <v>25.95</v>
      </c>
      <c r="H23" s="31" t="n">
        <v>25.14</v>
      </c>
      <c r="I23" s="31" t="n">
        <f aca="false">SQRT(((E23-H23)^2+(F23-H23)^2+(G23-H23)^2)/2)</f>
        <v>0.776949161786021</v>
      </c>
      <c r="J23" s="31" t="n">
        <f aca="false">(I23/H23)*100</f>
        <v>3.09048990368346</v>
      </c>
      <c r="K23" s="31" t="n">
        <f aca="false">D22*H23</f>
        <v>3771</v>
      </c>
      <c r="L23" s="31" t="n">
        <v>22</v>
      </c>
      <c r="M23" s="31" t="n">
        <f aca="false">D22*L23</f>
        <v>3300</v>
      </c>
      <c r="N23" s="32"/>
      <c r="O23" s="32"/>
    </row>
    <row r="24" customFormat="false" ht="35" hidden="false" customHeight="true" outlineLevel="0" collapsed="false">
      <c r="A24" s="25" t="n">
        <v>6</v>
      </c>
      <c r="B24" s="33" t="s">
        <v>40</v>
      </c>
      <c r="C24" s="27" t="s">
        <v>25</v>
      </c>
      <c r="D24" s="28" t="n">
        <v>44</v>
      </c>
      <c r="E24" s="36" t="s">
        <v>41</v>
      </c>
      <c r="F24" s="36" t="s">
        <v>42</v>
      </c>
      <c r="G24" s="36" t="s">
        <v>43</v>
      </c>
      <c r="H24" s="31"/>
      <c r="I24" s="31"/>
      <c r="J24" s="31"/>
      <c r="K24" s="31"/>
      <c r="L24" s="31"/>
      <c r="M24" s="31"/>
      <c r="N24" s="32"/>
      <c r="O24" s="32"/>
    </row>
    <row r="25" customFormat="false" ht="26.7" hidden="false" customHeight="true" outlineLevel="0" collapsed="false">
      <c r="A25" s="25"/>
      <c r="B25" s="33"/>
      <c r="C25" s="27"/>
      <c r="D25" s="28"/>
      <c r="E25" s="36" t="n">
        <v>25.38</v>
      </c>
      <c r="F25" s="36" t="n">
        <v>26</v>
      </c>
      <c r="G25" s="36" t="n">
        <v>27.73</v>
      </c>
      <c r="H25" s="31" t="n">
        <f aca="false">SUM(E25:G25)/3</f>
        <v>26.37</v>
      </c>
      <c r="I25" s="31" t="n">
        <f aca="false">SQRT(((E25-H25)^2+(F25-H25)^2+(G25-H25)^2)/2)</f>
        <v>1.21790804250567</v>
      </c>
      <c r="J25" s="31" t="n">
        <f aca="false">(I25/H25)*100</f>
        <v>4.61853637658579</v>
      </c>
      <c r="K25" s="31" t="n">
        <f aca="false">D24*H25</f>
        <v>1160.28</v>
      </c>
      <c r="L25" s="31" t="n">
        <v>25</v>
      </c>
      <c r="M25" s="31" t="n">
        <f aca="false">D24*L25</f>
        <v>1100</v>
      </c>
      <c r="N25" s="32"/>
      <c r="O25" s="32"/>
    </row>
    <row r="26" customFormat="false" ht="15.95" hidden="false" customHeight="true" outlineLevel="0" collapsed="false">
      <c r="A26" s="38"/>
      <c r="B26" s="39" t="s">
        <v>44</v>
      </c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40" t="n">
        <f aca="false">SUM(M9:M25)</f>
        <v>23000</v>
      </c>
      <c r="N26" s="32"/>
      <c r="O26" s="32"/>
    </row>
    <row r="27" customFormat="false" ht="15.95" hidden="false" customHeight="true" outlineLevel="0" collapsed="false">
      <c r="O27" s="32"/>
    </row>
    <row r="28" customFormat="false" ht="15.75" hidden="false" customHeight="true" outlineLevel="0" collapsed="false">
      <c r="B28" s="41" t="s">
        <v>45</v>
      </c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</row>
    <row r="29" customFormat="false" ht="15.75" hidden="false" customHeight="true" outlineLevel="0" collapsed="false">
      <c r="B29" s="42" t="s">
        <v>46</v>
      </c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</row>
    <row r="30" customFormat="false" ht="15.75" hidden="false" customHeight="true" outlineLevel="0" collapsed="false">
      <c r="B30" s="42" t="s">
        <v>47</v>
      </c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  <row r="31" customFormat="false" ht="22.5" hidden="false" customHeight="true" outlineLevel="0" collapsed="false">
      <c r="B31" s="42" t="s">
        <v>48</v>
      </c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</row>
    <row r="32" customFormat="false" ht="40.5" hidden="false" customHeight="true" outlineLevel="0" collapsed="false">
      <c r="B32" s="42" t="s">
        <v>49</v>
      </c>
      <c r="C32" s="42"/>
      <c r="D32" s="42"/>
      <c r="E32" s="42"/>
      <c r="F32" s="42"/>
      <c r="G32" s="42"/>
      <c r="K32" s="43"/>
      <c r="L32" s="43"/>
      <c r="M32" s="43"/>
    </row>
    <row r="34" customFormat="false" ht="23.25" hidden="false" customHeight="true" outlineLevel="0" collapsed="false"/>
    <row r="35" customFormat="false" ht="15" hidden="false" customHeight="false" outlineLevel="0" collapsed="false">
      <c r="E35" s="37"/>
      <c r="G35" s="34"/>
    </row>
    <row r="1048575" customFormat="false" ht="14.35" hidden="false" customHeight="false" outlineLevel="0" collapsed="false"/>
    <row r="1048576" customFormat="false" ht="14.35" hidden="false" customHeight="false" outlineLevel="0" collapsed="false"/>
  </sheetData>
  <mergeCells count="45">
    <mergeCell ref="G1:M1"/>
    <mergeCell ref="A2:M2"/>
    <mergeCell ref="A3:M3"/>
    <mergeCell ref="E4:K4"/>
    <mergeCell ref="A5:M7"/>
    <mergeCell ref="A8:M8"/>
    <mergeCell ref="A9:M9"/>
    <mergeCell ref="C10:K10"/>
    <mergeCell ref="A12:A13"/>
    <mergeCell ref="B12:B13"/>
    <mergeCell ref="C12:C13"/>
    <mergeCell ref="D12:D13"/>
    <mergeCell ref="E12:G13"/>
    <mergeCell ref="H12:H13"/>
    <mergeCell ref="L12:L13"/>
    <mergeCell ref="M12:M13"/>
    <mergeCell ref="A14:A15"/>
    <mergeCell ref="B14:B15"/>
    <mergeCell ref="C14:C15"/>
    <mergeCell ref="D14:D15"/>
    <mergeCell ref="A16:A17"/>
    <mergeCell ref="B16:B17"/>
    <mergeCell ref="C16:C17"/>
    <mergeCell ref="D16:D17"/>
    <mergeCell ref="A18:A19"/>
    <mergeCell ref="B18:B19"/>
    <mergeCell ref="C18:C19"/>
    <mergeCell ref="D18:D19"/>
    <mergeCell ref="A20:A21"/>
    <mergeCell ref="B20:B21"/>
    <mergeCell ref="C20:C21"/>
    <mergeCell ref="D20:D21"/>
    <mergeCell ref="A22:A23"/>
    <mergeCell ref="B22:B23"/>
    <mergeCell ref="C22:C23"/>
    <mergeCell ref="D22:D23"/>
    <mergeCell ref="A24:A25"/>
    <mergeCell ref="B24:B25"/>
    <mergeCell ref="C24:C25"/>
    <mergeCell ref="D24:D25"/>
    <mergeCell ref="B28:M28"/>
    <mergeCell ref="B29:M29"/>
    <mergeCell ref="B30:M30"/>
    <mergeCell ref="B31:M31"/>
    <mergeCell ref="B32:G32"/>
  </mergeCells>
  <hyperlinks>
    <hyperlink ref="A15" r:id="rId1" display="https://www.officedepo.ru/catalog/kantselyarskie_tovary_i_bumaga/melkoofisnye_tovary/steplery_skoby_dlya_steplerov/58341/"/>
  </hyperlinks>
  <printOptions headings="false" gridLines="false" gridLinesSet="true" horizontalCentered="false" verticalCentered="false"/>
  <pageMargins left="0.511805555555556" right="0.157638888888889" top="0.354166666666667" bottom="0.354166666666667" header="0.511811023622047" footer="0.511811023622047"/>
  <pageSetup paperSize="9" scale="5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2603</TotalTime>
  <Application>LibreOffice/7.6.7.2$Linux_X86_64 LibreOffice_project/60$Build-2</Application>
  <AppVersion>15.0000</AppVersion>
  <Company>Krokoz™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2014-02-12T02:49:49Z</dcterms:created>
  <dc:creator>doronina_ta</dc:creator>
  <dc:description/>
  <dc:language>ru-RU</dc:language>
  <cp:lastModifiedBy/>
  <cp:lastPrinted>2026-08-13T15:48:08Z</cp:lastPrinted>
  <dcterms:modified xsi:type="dcterms:W3CDTF">2026-08-13T16:57:35Z</dcterms:modified>
  <cp:revision>153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