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Default Extension="svg" ContentType="image/sv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 1" sheetId="1" state="visible" r:id="rId1"/>
    <sheet name="Лист2" sheetId="2" state="visible" r:id="rId2"/>
    <sheet name="Лист1" sheetId="3" state="visible" r:id="rId3"/>
  </sheets>
  <definedNames>
    <definedName name="_xlnm._FilterDatabase" localSheetId="0" hidden="1">'Лист 1'!$A$6:$Z$11</definedName>
    <definedName name="_xlnm._FilterDatabase" localSheetId="1" hidden="1">'Лист2'!$D$54:$D$71</definedName>
    <definedName name="_xlfn.STDEV.S" hidden="1">#NAME?</definedName>
    <definedName name="_xlnm._FilterDatabase" localSheetId="1" hidden="1">'Лист2'!$D$54:$D$71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<sst xmlns="http://schemas.openxmlformats.org/spreadsheetml/2006/main" count="75" uniqueCount="75">
  <si>
    <t xml:space="preserve"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</si>
  <si>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r>
      <t xml:space="preserve">Основные характеристики объекта закупки: </t>
    </r>
    <r>
      <rPr>
        <sz val="10"/>
        <rFont val="Times New Roman"/>
      </rPr>
      <t xml:space="preserve">в соответствии с прикрепленными файлами.</t>
    </r>
  </si>
  <si>
    <t xml:space="preserve">Используемый метод определения НМЦД с обоснованием:
- Подпункт а пункта 9 Порядка: метод сопоставимых рыночных цен (анализа рынка) 
</t>
  </si>
  <si>
    <t xml:space="preserve">Расчет НМЦД: Данные о полученной ценовой информации и результаты расчета начальной (максимальной) цены договора приведены в таблице:</t>
  </si>
  <si>
    <t xml:space="preserve">№ п/п</t>
  </si>
  <si>
    <t xml:space="preserve">Наименование товара</t>
  </si>
  <si>
    <t xml:space="preserve">Ед. изм.</t>
  </si>
  <si>
    <r>
      <t/>
    </r>
    <r>
      <rPr>
        <b/>
        <i/>
        <sz val="8"/>
        <rFont val="Times New Roman"/>
      </rPr>
      <t>V</t>
    </r>
    <r>
      <rPr>
        <b/>
        <i/>
        <vertAlign val="subscript"/>
        <sz val="8"/>
        <rFont val="Times New Roman"/>
      </rPr>
      <t xml:space="preserve">i </t>
    </r>
    <r>
      <rPr>
        <b/>
        <sz val="8"/>
        <rFont val="Times New Roman"/>
      </rPr>
      <t xml:space="preserve">- количество (объем) i-й позиции закупаемого медицинского изделия</t>
    </r>
  </si>
  <si>
    <t xml:space="preserve">Источники ценовой информации № 1  (№б/н от 20.08.2026 г.)</t>
  </si>
  <si>
    <t xml:space="preserve">Источники ценовой информации № 2 (№19360 от 24.08.2026 г.)</t>
  </si>
  <si>
    <t xml:space="preserve">Источники ценовой информации № 3 (№2325 от 21.07.2026 г.)</t>
  </si>
  <si>
    <r>
      <t/>
    </r>
    <r>
      <rPr>
        <b/>
        <i/>
        <sz val="8"/>
        <rFont val="Times New Roman"/>
      </rPr>
      <t>V</t>
    </r>
    <r>
      <rPr>
        <b/>
        <sz val="8"/>
        <rFont val="Times New Roman"/>
      </rPr>
      <t xml:space="preserve"> - коэффициент вариации цен, %          </t>
    </r>
    <r>
      <rPr>
        <i/>
        <sz val="8"/>
        <rFont val="Times New Roman"/>
      </rPr>
      <t xml:space="preserve">         </t>
    </r>
  </si>
  <si>
    <r>
      <t/>
    </r>
    <r>
      <rPr>
        <b/>
        <i/>
        <sz val="8"/>
        <rFont val="Times New Roman"/>
      </rPr>
      <t>НЦЕ</t>
    </r>
    <r>
      <rPr>
        <b/>
        <i/>
        <vertAlign val="subscript"/>
        <sz val="8"/>
        <rFont val="Times New Roman"/>
      </rPr>
      <t xml:space="preserve">i </t>
    </r>
    <r>
      <rPr>
        <b/>
        <sz val="8"/>
        <rFont val="Times New Roman"/>
      </rPr>
      <t xml:space="preserve"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</si>
  <si>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t xml:space="preserve">НДС, %</t>
  </si>
  <si>
    <r>
      <t/>
    </r>
    <r>
      <rPr>
        <b/>
        <i/>
        <sz val="8"/>
        <rFont val="Times New Roman"/>
      </rPr>
      <t>НЦЕ</t>
    </r>
    <r>
      <rPr>
        <b/>
        <i/>
        <vertAlign val="subscript"/>
        <sz val="8"/>
        <rFont val="Times New Roman"/>
      </rPr>
      <t>i</t>
    </r>
    <r>
      <rPr>
        <b/>
        <i/>
        <sz val="8"/>
        <rFont val="Times New Roman"/>
      </rPr>
      <t xml:space="preserve"> + НДС</t>
    </r>
    <r>
      <rPr>
        <b/>
        <sz val="8"/>
        <rFont val="Times New Roman"/>
      </rPr>
      <t xml:space="preserve"> - начальная цена единицы i-й позиции медицинского изделия с учетом НДС, руб.</t>
    </r>
  </si>
  <si>
    <r>
      <t/>
    </r>
    <r>
      <rPr>
        <b/>
        <i/>
        <sz val="8"/>
        <rFont val="Times New Roman"/>
      </rPr>
      <t>(НЦЕ</t>
    </r>
    <r>
      <rPr>
        <b/>
        <i/>
        <vertAlign val="subscript"/>
        <sz val="8"/>
        <rFont val="Times New Roman"/>
      </rPr>
      <t>i</t>
    </r>
    <r>
      <rPr>
        <b/>
        <i/>
        <sz val="8"/>
        <rFont val="Times New Roman"/>
      </rPr>
      <t xml:space="preserve"> + НДС)×V</t>
    </r>
    <r>
      <rPr>
        <b/>
        <i/>
        <vertAlign val="subscript"/>
        <sz val="8"/>
        <rFont val="Times New Roman"/>
      </rPr>
      <t>i</t>
    </r>
    <r>
      <rPr>
        <b/>
        <sz val="8"/>
        <rFont val="Times New Roman"/>
      </rPr>
      <t xml:space="preserve">, руб.</t>
    </r>
  </si>
  <si>
    <t xml:space="preserve">**Минимальная цена единицы товара, для расчета начальной (максимальной) цены договора, руб.</t>
  </si>
  <si>
    <t xml:space="preserve">Итоговая стоимость (Количество*Минимальная цена единицы товара) для расчета начальной (максимальной) цены договора), руб.</t>
  </si>
  <si>
    <t xml:space="preserve">Цена единицы товара, указанная в источнике, руб.</t>
  </si>
  <si>
    <t xml:space="preserve">Цена единицы товара, указанная в источнике, без учета НДС, руб.</t>
  </si>
  <si>
    <t xml:space="preserve">Пробирка вакуумная, с литий гепарином</t>
  </si>
  <si>
    <t>Штука</t>
  </si>
  <si>
    <t xml:space="preserve">Наконечник для дозатора, универсальный</t>
  </si>
  <si>
    <t>Упаковка</t>
  </si>
  <si>
    <t xml:space="preserve">Расчет начальной (максимальной) цены контракта (НМЦД) осуществлен по формуле                                                                              . НМЦД, определенная в соответствии с Порядком, составила, руб.:</t>
  </si>
  <si>
    <t xml:space="preserve">**В соответствии со ст. 34 Бюджетного кодекса Российской Федерации от 31.07.1998 №145-ФЗ с учетом принципа эффективности использования бюджетных средств и в целях экономии бюджетных средств расчет начальной (максимальной) цены контракта выполнен на основании минимальной ценовой информации, полученной в результате проведенного мониторинга цен и составляет 6 550,00 руб. (Шесть тысяч пятьсот пятьдесят рублей 00 копеек)</t>
  </si>
  <si>
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V - коэффициент вариации;
                                               - среднее квадратичное отклонение;
цi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не превышает 33 %, совокупность значений выявленных цен, используемых в расчетах НМЦД, является однородной.</t>
  </si>
  <si>
    <t xml:space="preserve">Дата подготовки обоснования НМЦД:</t>
  </si>
  <si>
    <t>32.50.22.194</t>
  </si>
  <si>
    <t>32.50.11.190</t>
  </si>
  <si>
    <t>32.50.11.110</t>
  </si>
  <si>
    <t>32.50.13.190</t>
  </si>
  <si>
    <t xml:space="preserve">Формирователь десны </t>
  </si>
  <si>
    <t>штука</t>
  </si>
  <si>
    <t xml:space="preserve">Имплантат </t>
  </si>
  <si>
    <t xml:space="preserve">Винт заглушка</t>
  </si>
  <si>
    <t xml:space="preserve">Трансфер слепочный</t>
  </si>
  <si>
    <t xml:space="preserve">Аналог имплантатов</t>
  </si>
  <si>
    <t xml:space="preserve">Сверло копьевидное </t>
  </si>
  <si>
    <t xml:space="preserve">Абатмент временный</t>
  </si>
  <si>
    <t xml:space="preserve">Цилиндр временный</t>
  </si>
  <si>
    <t xml:space="preserve">Абатмент прямой</t>
  </si>
  <si>
    <t xml:space="preserve">Колпачок защитный</t>
  </si>
  <si>
    <t>Лоток</t>
  </si>
  <si>
    <t>Накладка</t>
  </si>
  <si>
    <t xml:space="preserve">Сверло направляющее</t>
  </si>
  <si>
    <t xml:space="preserve">Сверло костное</t>
  </si>
  <si>
    <t xml:space="preserve">Сверло винтовое</t>
  </si>
  <si>
    <t xml:space="preserve">Сверло ступенчатое</t>
  </si>
  <si>
    <t xml:space="preserve">Сверло коническое</t>
  </si>
  <si>
    <t xml:space="preserve">Сверло кортикальное</t>
  </si>
  <si>
    <t xml:space="preserve">Имплантовод </t>
  </si>
  <si>
    <t xml:space="preserve">Индикатор направления</t>
  </si>
  <si>
    <t xml:space="preserve">Глубиномер имплантата</t>
  </si>
  <si>
    <t xml:space="preserve">Удлинитель для имплантатов</t>
  </si>
  <si>
    <t xml:space="preserve">Рукоятка для ключа</t>
  </si>
  <si>
    <t xml:space="preserve">Ключ динамометрический</t>
  </si>
  <si>
    <t xml:space="preserve">Отвертка шестигранная механическая</t>
  </si>
  <si>
    <t xml:space="preserve">Отвертка шестигранная ручная</t>
  </si>
  <si>
    <t>Имплантовод</t>
  </si>
  <si>
    <t>Драйвер</t>
  </si>
  <si>
    <t xml:space="preserve">Имплантовод  длинный</t>
  </si>
  <si>
    <t xml:space="preserve">Боры твердосплавные, для разрезания коронок</t>
  </si>
  <si>
    <t xml:space="preserve">Фреза для кости</t>
  </si>
  <si>
    <t xml:space="preserve">Фреза твердосплавная </t>
  </si>
  <si>
    <t xml:space="preserve">Боры алмазные, удлиненный цилиндр с плоским концом</t>
  </si>
  <si>
    <t xml:space="preserve">Боры алмазные, удлиненный конус с округленным краем</t>
  </si>
  <si>
    <t xml:space="preserve">Бор алмазный, шаровидный длинный</t>
  </si>
  <si>
    <t xml:space="preserve">Бор алмазный, колесовидный</t>
  </si>
  <si>
    <t xml:space="preserve">Бор алмазный, цилиндр с плоским концом </t>
  </si>
  <si>
    <t xml:space="preserve">Бор алмазный, цилиндр с плоским концом</t>
  </si>
  <si>
    <t xml:space="preserve">Бор алмазный, удлиненный конус </t>
  </si>
  <si>
    <t xml:space="preserve">Ложка слепочная стальная</t>
  </si>
  <si>
    <t xml:space="preserve">Шприц карпульный с 2-я кольцами, ручная аспирация </t>
  </si>
  <si>
    <t xml:space="preserve">Коэф. Вариации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</si>
</sst>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_-* #,##0.00&quot;р.&quot;_-;\-* #,##0.00&quot;р.&quot;_-;_-* &quot;-&quot;??&quot;р.&quot;_-;_-@_-"/>
    <numFmt numFmtId="165" formatCode="_-* #,##0&quot;р.&quot;_-;\-* #,##0&quot;р.&quot;_-;_-* &quot;-&quot;&quot;р.&quot;_-;_-@_-"/>
    <numFmt numFmtId="166" formatCode="_-* #,##0.00_р_._-;\-* #,##0.00_р_._-;_-* &quot;-&quot;??_р_._-;_-@_-"/>
    <numFmt numFmtId="167" formatCode="_-* #,##0_р_._-;\-* #,##0_р_._-;_-* &quot;-&quot;_р_._-;_-@_-"/>
    <numFmt numFmtId="168" formatCode="_-* #,##0.00\ _₽_-;\-* #,##0.00\ _₽_-;_-* &quot;-&quot;??\ _₽_-;_-@_-"/>
  </numFmts>
  <fonts count="41">
    <font>
      <sz val="11.000000"/>
      <name val="Calibri"/>
    </font>
    <font>
      <sz val="11.000000"/>
      <color indexed="65"/>
      <name val="Calibri"/>
    </font>
    <font>
      <sz val="11.000000"/>
      <color indexed="20"/>
      <name val="Calibri"/>
    </font>
    <font>
      <b/>
      <sz val="11.000000"/>
      <color indexed="52"/>
      <name val="Calibri"/>
    </font>
    <font>
      <b/>
      <sz val="11.000000"/>
      <color indexed="65"/>
      <name val="Calibri"/>
    </font>
    <font>
      <i/>
      <sz val="11.000000"/>
      <color indexed="23"/>
      <name val="Calibri"/>
    </font>
    <font>
      <sz val="11.000000"/>
      <color indexed="17"/>
      <name val="Calibri"/>
    </font>
    <font>
      <b/>
      <sz val="15.000000"/>
      <color indexed="54"/>
      <name val="Calibri"/>
    </font>
    <font>
      <b/>
      <sz val="13.000000"/>
      <color indexed="54"/>
      <name val="Calibri"/>
    </font>
    <font>
      <b/>
      <sz val="11.000000"/>
      <color indexed="54"/>
      <name val="Calibri"/>
    </font>
    <font>
      <sz val="11.000000"/>
      <color indexed="52"/>
      <name val="Calibri"/>
    </font>
    <font>
      <sz val="11.000000"/>
      <color indexed="60"/>
      <name val="Calibri"/>
    </font>
    <font>
      <b/>
      <sz val="11.000000"/>
      <color indexed="63"/>
      <name val="Calibri"/>
    </font>
    <font>
      <sz val="18.000000"/>
      <color indexed="54"/>
      <name val="Calibri Light"/>
    </font>
    <font>
      <sz val="11.000000"/>
      <color indexed="2"/>
      <name val="Calibri"/>
    </font>
    <font>
      <sz val="11.000000"/>
      <color theme="0" tint="0"/>
      <name val="Calibri"/>
      <scheme val="minor"/>
    </font>
    <font>
      <sz val="11.000000"/>
      <color indexed="62"/>
      <name val="Calibri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indexed="4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name val="Calibri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u/>
      <sz val="11.000000"/>
      <color indexed="2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b/>
      <sz val="10.000000"/>
      <name val="Times New Roman"/>
    </font>
    <font>
      <b/>
      <sz val="8.000000"/>
      <name val="Times New Roman"/>
    </font>
    <font>
      <sz val="11.000000"/>
      <name val="Times New Roman"/>
    </font>
    <font>
      <sz val="12.000000"/>
      <name val="Times New Roman"/>
    </font>
    <font>
      <b/>
      <sz val="11.000000"/>
      <name val="Times New Roman"/>
    </font>
    <font>
      <sz val="16.000000"/>
      <name val="Calibri"/>
    </font>
    <font>
      <b/>
      <sz val="12.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</patternFill>
    </fill>
    <fill>
      <patternFill patternType="solid">
        <fgColor indexed="65"/>
      </patternFill>
    </fill>
  </fills>
  <borders count="37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thick">
        <color indexed="44"/>
      </bottom>
      <diagonal style="none"/>
    </border>
    <border>
      <left style="none"/>
      <right style="none"/>
      <top style="none"/>
      <bottom style="medium">
        <color indexed="44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</borders>
  <cellStyleXfs count="70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3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3" borderId="0" numFmtId="0" applyNumberFormat="1" applyFont="1" applyFill="1" applyBorder="1"/>
    <xf fontId="0" fillId="7" borderId="0" numFmtId="0" applyNumberFormat="1" applyFont="1" applyFill="1" applyBorder="1"/>
    <xf fontId="0" fillId="10" borderId="0" numFmtId="0" applyNumberFormat="1" applyFont="1" applyFill="1" applyBorder="1"/>
    <xf fontId="1" fillId="11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1" fillId="14" borderId="0" numFmtId="0" applyNumberFormat="1" applyFont="1" applyFill="1" applyBorder="1"/>
    <xf fontId="1" fillId="13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0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2" fillId="3" borderId="0" numFmtId="0" applyNumberFormat="1" applyFont="1" applyFill="1" applyBorder="1"/>
    <xf fontId="3" fillId="19" borderId="1" numFmtId="0" applyNumberFormat="1" applyFont="1" applyFill="1" applyBorder="1"/>
    <xf fontId="4" fillId="16" borderId="2" numFmtId="0" applyNumberFormat="1" applyFont="1" applyFill="1" applyBorder="1"/>
    <xf fontId="5" fillId="0" borderId="0" numFmtId="0" applyNumberFormat="1" applyFont="1" applyFill="1" applyBorder="1"/>
    <xf fontId="6" fillId="4" borderId="0" numFmtId="0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0" borderId="0" numFmtId="0" applyNumberFormat="1" applyFont="1" applyFill="1" applyBorder="1"/>
    <xf fontId="0" fillId="21" borderId="7" numFmtId="0" applyNumberFormat="1" applyFont="1" applyFill="1" applyBorder="1"/>
    <xf fontId="12" fillId="19" borderId="8" numFmtId="0" applyNumberFormat="1" applyFont="1" applyFill="1" applyBorder="1"/>
    <xf fontId="13" fillId="0" borderId="0" numFmtId="0" applyNumberFormat="1" applyFont="1" applyFill="1" applyBorder="1"/>
    <xf fontId="14" fillId="0" borderId="0" numFmtId="0" applyNumberFormat="1" applyFont="1" applyFill="1" applyBorder="1"/>
    <xf fontId="15" fillId="22" borderId="0" numFmtId="0" applyNumberFormat="1" applyFont="1" applyFill="1" applyBorder="1"/>
    <xf fontId="15" fillId="23" borderId="0" numFmtId="0" applyNumberFormat="1" applyFont="1" applyFill="1" applyBorder="1"/>
    <xf fontId="15" fillId="24" borderId="0" numFmtId="0" applyNumberFormat="1" applyFont="1" applyFill="1" applyBorder="1"/>
    <xf fontId="15" fillId="25" borderId="0" numFmtId="0" applyNumberFormat="1" applyFont="1" applyFill="1" applyBorder="1"/>
    <xf fontId="15" fillId="26" borderId="0" numFmtId="0" applyNumberFormat="1" applyFont="1" applyFill="1" applyBorder="1"/>
    <xf fontId="15" fillId="27" borderId="0" numFmtId="0" applyNumberFormat="1" applyFont="1" applyFill="1" applyBorder="1"/>
    <xf fontId="16" fillId="6" borderId="1" numFmtId="0" applyNumberFormat="1" applyFont="1" applyFill="1" applyBorder="1"/>
    <xf fontId="17" fillId="28" borderId="9" numFmtId="0" applyNumberFormat="1" applyFont="1" applyFill="1" applyBorder="1"/>
    <xf fontId="18" fillId="28" borderId="10" numFmtId="0" applyNumberFormat="1" applyFont="1" applyFill="1" applyBorder="1"/>
    <xf fontId="19" fillId="0" borderId="0" numFmtId="0" applyNumberFormat="1" applyFont="1" applyFill="1" applyBorder="1">
      <alignment vertical="top"/>
    </xf>
    <xf fontId="0" fillId="0" borderId="0" numFmtId="164" applyNumberFormat="1" applyFont="1" applyFill="1" applyBorder="1"/>
    <xf fontId="0" fillId="0" borderId="0" numFmtId="165" applyNumberFormat="1" applyFont="1" applyFill="1" applyBorder="1"/>
    <xf fontId="20" fillId="0" borderId="11" numFmtId="0" applyNumberFormat="1" applyFont="1" applyFill="1" applyBorder="1"/>
    <xf fontId="21" fillId="0" borderId="12" numFmtId="0" applyNumberFormat="1" applyFont="1" applyFill="1" applyBorder="1"/>
    <xf fontId="22" fillId="0" borderId="13" numFmtId="0" applyNumberFormat="1" applyFont="1" applyFill="1" applyBorder="1"/>
    <xf fontId="22" fillId="0" borderId="0" numFmtId="0" applyNumberFormat="1" applyFont="1" applyFill="1" applyBorder="1"/>
    <xf fontId="23" fillId="0" borderId="14" numFmtId="0" applyNumberFormat="1" applyFont="1" applyFill="1" applyBorder="1"/>
    <xf fontId="24" fillId="29" borderId="15" numFmtId="0" applyNumberFormat="1" applyFont="1" applyFill="1" applyBorder="1"/>
    <xf fontId="25" fillId="0" borderId="0" numFmtId="0" applyNumberFormat="1" applyFont="1" applyFill="1" applyBorder="1"/>
    <xf fontId="26" fillId="30" borderId="0" numFmtId="0" applyNumberFormat="1" applyFont="1" applyFill="1" applyBorder="1"/>
    <xf fontId="27" fillId="0" borderId="0" numFmtId="0" applyNumberFormat="1" applyFont="1" applyFill="1" applyBorder="1">
      <alignment vertical="top"/>
    </xf>
    <xf fontId="28" fillId="31" borderId="0" numFmtId="0" applyNumberFormat="1" applyFont="1" applyFill="1" applyBorder="1"/>
    <xf fontId="29" fillId="0" borderId="0" numFmtId="0" applyNumberFormat="1" applyFont="1" applyFill="1" applyBorder="1"/>
    <xf fontId="0" fillId="21" borderId="16" numFmtId="0" applyNumberFormat="1" applyFont="1" applyFill="1" applyBorder="1"/>
    <xf fontId="0" fillId="0" borderId="0" numFmtId="9" applyNumberFormat="1" applyFont="1" applyFill="1" applyBorder="1"/>
    <xf fontId="30" fillId="0" borderId="17" numFmtId="0" applyNumberFormat="1" applyFont="1" applyFill="1" applyBorder="1"/>
    <xf fontId="31" fillId="0" borderId="0" numFmtId="0" applyNumberFormat="1" applyFont="1" applyFill="1" applyBorder="1"/>
    <xf fontId="0" fillId="0" borderId="0" numFmtId="166" applyNumberFormat="1" applyFont="1" applyFill="1" applyBorder="1"/>
    <xf fontId="0" fillId="0" borderId="0" numFmtId="167" applyNumberFormat="1" applyFont="1" applyFill="1" applyBorder="1"/>
    <xf fontId="32" fillId="32" borderId="0" numFmtId="0" applyNumberFormat="1" applyFont="1" applyFill="1" applyBorder="1"/>
  </cellStyleXfs>
  <cellXfs count="83">
    <xf fontId="0" fillId="0" borderId="0" numFmtId="0" xfId="0"/>
    <xf fontId="33" fillId="0" borderId="0" numFmtId="0" xfId="0" applyFont="1"/>
    <xf fontId="33" fillId="0" borderId="0" numFmtId="0" xfId="0" applyFont="1" applyAlignment="1">
      <alignment horizontal="left"/>
    </xf>
    <xf fontId="33" fillId="0" borderId="0" numFmtId="166" xfId="68" applyNumberFormat="1" applyFont="1"/>
    <xf fontId="34" fillId="0" borderId="0" numFmtId="0" xfId="0" applyFont="1" applyAlignment="1">
      <alignment horizontal="center" vertical="center" wrapText="1"/>
    </xf>
    <xf fontId="33" fillId="0" borderId="0" numFmtId="0" xfId="0" applyFont="1" applyAlignment="1">
      <alignment wrapText="1"/>
    </xf>
    <xf fontId="33" fillId="0" borderId="0" numFmtId="166" xfId="68" applyNumberFormat="1" applyFont="1" applyAlignment="1">
      <alignment wrapText="1"/>
    </xf>
    <xf fontId="34" fillId="0" borderId="0" numFmtId="0" xfId="0" applyFont="1" applyAlignment="1">
      <alignment horizontal="left" vertical="top" wrapText="1"/>
    </xf>
    <xf fontId="33" fillId="0" borderId="0" numFmtId="0" xfId="0" applyFont="1" applyAlignment="1">
      <alignment horizontal="left" vertical="top" wrapText="1"/>
    </xf>
    <xf fontId="33" fillId="0" borderId="18" numFmtId="0" xfId="0" applyFont="1" applyBorder="1" applyAlignment="1">
      <alignment horizontal="left" vertical="center" wrapText="1"/>
    </xf>
    <xf fontId="35" fillId="0" borderId="19" numFmtId="0" xfId="0" applyFont="1" applyBorder="1" applyAlignment="1">
      <alignment horizontal="center" vertical="top" wrapText="1"/>
    </xf>
    <xf fontId="35" fillId="0" borderId="20" numFmtId="0" xfId="0" applyFont="1" applyBorder="1" applyAlignment="1">
      <alignment horizontal="center" vertical="top" wrapText="1"/>
    </xf>
    <xf fontId="35" fillId="33" borderId="21" numFmtId="0" xfId="0" applyFont="1" applyFill="1" applyBorder="1" applyAlignment="1">
      <alignment horizontal="center" vertical="top" wrapText="1"/>
    </xf>
    <xf fontId="35" fillId="33" borderId="22" numFmtId="0" xfId="0" applyFont="1" applyFill="1" applyBorder="1" applyAlignment="1">
      <alignment horizontal="center" vertical="top" wrapText="1"/>
    </xf>
    <xf fontId="35" fillId="0" borderId="23" numFmtId="0" xfId="0" applyFont="1" applyBorder="1" applyAlignment="1">
      <alignment horizontal="center" vertical="top" wrapText="1"/>
    </xf>
    <xf fontId="35" fillId="0" borderId="24" numFmtId="0" xfId="0" applyFont="1" applyBorder="1" applyAlignment="1">
      <alignment horizontal="center" vertical="top" wrapText="1"/>
    </xf>
    <xf fontId="35" fillId="0" borderId="20" numFmtId="0" xfId="0" applyFont="1" applyBorder="1" applyAlignment="1">
      <alignment horizontal="left" vertical="top" wrapText="1"/>
    </xf>
    <xf fontId="35" fillId="0" borderId="19" numFmtId="166" xfId="68" applyNumberFormat="1" applyFont="1" applyBorder="1" applyAlignment="1">
      <alignment horizontal="center" vertical="top" wrapText="1"/>
    </xf>
    <xf fontId="35" fillId="0" borderId="25" numFmtId="0" xfId="0" applyFont="1" applyBorder="1" applyAlignment="1">
      <alignment horizontal="center" vertical="top" wrapText="1"/>
    </xf>
    <xf fontId="35" fillId="0" borderId="26" numFmtId="0" xfId="0" applyFont="1" applyBorder="1" applyAlignment="1">
      <alignment horizontal="left" vertical="top" wrapText="1"/>
    </xf>
    <xf fontId="35" fillId="0" borderId="26" numFmtId="0" xfId="0" applyFont="1" applyBorder="1" applyAlignment="1">
      <alignment horizontal="center" vertical="top" wrapText="1"/>
    </xf>
    <xf fontId="35" fillId="0" borderId="20" numFmtId="166" xfId="68" applyNumberFormat="1" applyFont="1" applyBorder="1" applyAlignment="1">
      <alignment horizontal="center" vertical="top" wrapText="1"/>
    </xf>
    <xf fontId="36" fillId="0" borderId="21" numFmtId="0" xfId="0" applyFont="1" applyBorder="1" applyAlignment="1">
      <alignment horizontal="center" vertical="top" wrapText="1"/>
    </xf>
    <xf fontId="37" fillId="0" borderId="19" numFmtId="0" xfId="0" applyFont="1" applyBorder="1" applyAlignment="1">
      <alignment horizontal="center" vertical="center" wrapText="1"/>
    </xf>
    <xf fontId="37" fillId="0" borderId="27" numFmtId="0" xfId="0" applyFont="1" applyBorder="1" applyAlignment="1">
      <alignment horizontal="center" vertical="center" wrapText="1"/>
    </xf>
    <xf fontId="36" fillId="33" borderId="22" numFmtId="166" xfId="68" applyNumberFormat="1" applyFont="1" applyFill="1" applyBorder="1" applyAlignment="1">
      <alignment vertical="center"/>
    </xf>
    <xf fontId="36" fillId="33" borderId="19" numFmtId="166" xfId="68" applyNumberFormat="1" applyFont="1" applyFill="1" applyBorder="1" applyAlignment="1">
      <alignment horizontal="left" vertical="center" wrapText="1"/>
    </xf>
    <xf fontId="36" fillId="33" borderId="19" numFmtId="166" xfId="68" applyNumberFormat="1" applyFont="1" applyFill="1" applyBorder="1" applyAlignment="1">
      <alignment horizontal="right" vertical="center" wrapText="1"/>
    </xf>
    <xf fontId="36" fillId="33" borderId="19" numFmtId="166" xfId="68" applyNumberFormat="1" applyFont="1" applyFill="1" applyBorder="1" applyAlignment="1">
      <alignment horizontal="center" vertical="center" wrapText="1"/>
    </xf>
    <xf fontId="36" fillId="33" borderId="19" numFmtId="166" xfId="0" applyNumberFormat="1" applyFont="1" applyFill="1" applyBorder="1" applyAlignment="1">
      <alignment horizontal="center" vertical="center"/>
    </xf>
    <xf fontId="38" fillId="33" borderId="19" numFmtId="166" xfId="68" applyNumberFormat="1" applyFont="1" applyFill="1" applyBorder="1" applyAlignment="1">
      <alignment horizontal="center" vertical="top" wrapText="1"/>
    </xf>
    <xf fontId="36" fillId="33" borderId="19" numFmtId="166" xfId="0" applyNumberFormat="1" applyFont="1" applyFill="1" applyBorder="1" applyAlignment="1">
      <alignment horizontal="center" vertical="top" wrapText="1"/>
    </xf>
    <xf fontId="36" fillId="33" borderId="19" numFmtId="166" xfId="68" applyNumberFormat="1" applyFont="1" applyFill="1" applyBorder="1" applyAlignment="1">
      <alignment horizontal="center" vertical="top" wrapText="1"/>
    </xf>
    <xf fontId="36" fillId="0" borderId="0" numFmtId="166" xfId="68" applyNumberFormat="1" applyFont="1" applyAlignment="1">
      <alignment vertical="center" wrapText="1"/>
    </xf>
    <xf fontId="36" fillId="0" borderId="0" numFmtId="166" xfId="68" applyNumberFormat="1" applyFont="1" applyAlignment="1">
      <alignment horizontal="center" vertical="center" wrapText="1"/>
    </xf>
    <xf fontId="36" fillId="0" borderId="0" numFmtId="0" xfId="0" applyFont="1" applyAlignment="1">
      <alignment vertical="center" wrapText="1"/>
    </xf>
    <xf fontId="36" fillId="0" borderId="28" numFmtId="0" xfId="0" applyFont="1" applyBorder="1" applyAlignment="1">
      <alignment horizontal="center" vertical="top" wrapText="1"/>
    </xf>
    <xf fontId="37" fillId="0" borderId="26" numFmtId="0" xfId="0" applyFont="1" applyBorder="1" applyAlignment="1">
      <alignment horizontal="center" vertical="center" wrapText="1"/>
    </xf>
    <xf fontId="36" fillId="33" borderId="27" numFmtId="166" xfId="68" applyNumberFormat="1" applyFont="1" applyFill="1" applyBorder="1" applyAlignment="1">
      <alignment vertical="center"/>
    </xf>
    <xf fontId="36" fillId="33" borderId="26" numFmtId="166" xfId="68" applyNumberFormat="1" applyFont="1" applyFill="1" applyBorder="1" applyAlignment="1">
      <alignment horizontal="left" vertical="center" wrapText="1"/>
    </xf>
    <xf fontId="36" fillId="33" borderId="26" numFmtId="166" xfId="68" applyNumberFormat="1" applyFont="1" applyFill="1" applyBorder="1" applyAlignment="1">
      <alignment horizontal="right" vertical="center" wrapText="1"/>
    </xf>
    <xf fontId="36" fillId="33" borderId="26" numFmtId="166" xfId="0" applyNumberFormat="1" applyFont="1" applyFill="1" applyBorder="1" applyAlignment="1">
      <alignment horizontal="center" vertical="center"/>
    </xf>
    <xf fontId="33" fillId="0" borderId="0" numFmtId="0" xfId="0" applyFont="1" applyAlignment="1">
      <alignment horizontal="center" vertical="top"/>
    </xf>
    <xf fontId="34" fillId="0" borderId="26" numFmtId="0" xfId="0" applyFont="1" applyBorder="1" applyAlignment="1">
      <alignment horizontal="left" vertical="center" wrapText="1"/>
    </xf>
    <xf fontId="33" fillId="0" borderId="26" numFmtId="166" xfId="68" applyNumberFormat="1" applyFont="1" applyBorder="1" applyAlignment="1">
      <alignment horizontal="center" vertical="center"/>
    </xf>
    <xf fontId="33" fillId="0" borderId="26" numFmtId="166" xfId="68" applyNumberFormat="1" applyFont="1" applyBorder="1" applyAlignment="1">
      <alignment horizontal="center" vertical="top"/>
    </xf>
    <xf fontId="33" fillId="0" borderId="0" numFmtId="166" xfId="68" applyNumberFormat="1" applyFont="1" applyAlignment="1">
      <alignment horizontal="center" vertical="top"/>
    </xf>
    <xf fontId="34" fillId="0" borderId="29" numFmtId="0" xfId="0" applyFont="1" applyBorder="1" applyAlignment="1">
      <alignment horizontal="center" vertical="center" wrapText="1"/>
    </xf>
    <xf fontId="33" fillId="0" borderId="0" numFmtId="166" xfId="68" applyNumberFormat="1" applyFont="1" applyAlignment="1">
      <alignment horizontal="center" vertical="center"/>
    </xf>
    <xf fontId="33" fillId="0" borderId="0" numFmtId="168" xfId="0" applyNumberFormat="1" applyFont="1" applyAlignment="1">
      <alignment horizontal="center" vertical="top"/>
    </xf>
    <xf fontId="34" fillId="0" borderId="0" numFmtId="0" xfId="0" applyFont="1"/>
    <xf fontId="33" fillId="0" borderId="18" numFmtId="14" xfId="0" applyNumberFormat="1" applyFont="1" applyBorder="1" applyAlignment="1">
      <alignment horizontal="center"/>
    </xf>
    <xf fontId="33" fillId="0" borderId="18" numFmtId="0" xfId="0" applyFont="1" applyBorder="1" applyAlignment="1">
      <alignment horizontal="center"/>
    </xf>
    <xf fontId="33" fillId="0" borderId="0" numFmtId="0" xfId="0" applyFont="1" applyAlignment="1">
      <alignment horizontal="center"/>
    </xf>
    <xf fontId="0" fillId="0" borderId="0" numFmtId="0" xfId="0"/>
    <xf fontId="39" fillId="0" borderId="0" numFmtId="0" xfId="0" applyFont="1"/>
    <xf fontId="36" fillId="33" borderId="19" numFmtId="0" xfId="0" applyFont="1" applyFill="1" applyBorder="1" applyAlignment="1">
      <alignment vertical="center" wrapText="1"/>
    </xf>
    <xf fontId="36" fillId="33" borderId="22" numFmtId="0" xfId="0" applyFont="1" applyFill="1" applyBorder="1" applyAlignment="1">
      <alignment vertical="top" wrapText="1"/>
    </xf>
    <xf fontId="36" fillId="34" borderId="30" numFmtId="0" xfId="0" applyFont="1" applyFill="1" applyBorder="1" applyAlignment="1">
      <alignment horizontal="right" vertical="center" wrapText="1"/>
    </xf>
    <xf fontId="36" fillId="34" borderId="30" numFmtId="0" xfId="0" applyFont="1" applyFill="1" applyBorder="1" applyAlignment="1">
      <alignment horizontal="right" indent="1" vertical="center" wrapText="1"/>
    </xf>
    <xf fontId="36" fillId="34" borderId="31" numFmtId="0" xfId="0" applyFont="1" applyFill="1" applyBorder="1" applyAlignment="1">
      <alignment horizontal="right" vertical="center" wrapText="1"/>
    </xf>
    <xf fontId="36" fillId="34" borderId="31" numFmtId="0" xfId="0" applyFont="1" applyFill="1" applyBorder="1" applyAlignment="1">
      <alignment horizontal="right" indent="1" vertical="center" wrapText="1"/>
    </xf>
    <xf fontId="36" fillId="33" borderId="19" numFmtId="0" xfId="0" applyFont="1" applyFill="1" applyBorder="1" applyAlignment="1">
      <alignment vertical="top" wrapText="1"/>
    </xf>
    <xf fontId="36" fillId="33" borderId="20" numFmtId="0" xfId="0" applyFont="1" applyFill="1" applyBorder="1" applyAlignment="1">
      <alignment vertical="top" wrapText="1"/>
    </xf>
    <xf fontId="36" fillId="33" borderId="26" numFmtId="0" xfId="0" applyFont="1" applyFill="1" applyBorder="1" applyAlignment="1">
      <alignment vertical="center" wrapText="1"/>
    </xf>
    <xf fontId="36" fillId="33" borderId="26" numFmtId="0" xfId="0" applyFont="1" applyFill="1" applyBorder="1" applyAlignment="1">
      <alignment vertical="top" wrapText="1"/>
    </xf>
    <xf fontId="36" fillId="33" borderId="19" numFmtId="0" xfId="0" applyFont="1" applyFill="1" applyBorder="1" applyAlignment="1">
      <alignment wrapText="1"/>
    </xf>
    <xf fontId="36" fillId="33" borderId="26" numFmtId="0" xfId="0" applyFont="1" applyFill="1" applyBorder="1" applyAlignment="1">
      <alignment wrapText="1"/>
    </xf>
    <xf fontId="36" fillId="33" borderId="32" numFmtId="0" xfId="0" applyFont="1" applyFill="1" applyBorder="1" applyAlignment="1">
      <alignment vertical="top" wrapText="1"/>
    </xf>
    <xf fontId="40" fillId="0" borderId="33" numFmtId="0" xfId="0" applyFont="1" applyBorder="1" applyAlignment="1">
      <alignment horizontal="center" vertical="center" wrapText="1"/>
    </xf>
    <xf fontId="37" fillId="0" borderId="34" numFmtId="0" xfId="0" applyFont="1" applyBorder="1" applyAlignment="1">
      <alignment horizontal="center" vertical="center" wrapText="1"/>
    </xf>
    <xf fontId="37" fillId="0" borderId="35" numFmtId="0" xfId="0" applyFont="1" applyBorder="1" applyAlignment="1">
      <alignment horizontal="center" vertical="center" wrapText="1"/>
    </xf>
    <xf fontId="37" fillId="0" borderId="36" numFmtId="0" xfId="0" applyFont="1" applyBorder="1" applyAlignment="1">
      <alignment horizontal="center" vertical="center" wrapText="1"/>
    </xf>
    <xf fontId="37" fillId="0" borderId="33" numFmtId="0" xfId="0" applyFont="1" applyBorder="1" applyAlignment="1">
      <alignment horizontal="center" vertical="center" wrapText="1"/>
    </xf>
    <xf fontId="37" fillId="34" borderId="34" numFmtId="0" xfId="0" applyFont="1" applyFill="1" applyBorder="1" applyAlignment="1">
      <alignment horizontal="center" vertical="center" wrapText="1"/>
    </xf>
    <xf fontId="36" fillId="33" borderId="19" numFmtId="166" xfId="68" applyNumberFormat="1" applyFont="1" applyFill="1" applyBorder="1" applyAlignment="1">
      <alignment horizontal="left" vertical="top" wrapText="1"/>
    </xf>
    <xf fontId="0" fillId="0" borderId="33" numFmtId="0" xfId="0" applyBorder="1"/>
    <xf fontId="36" fillId="33" borderId="26" numFmtId="166" xfId="68" applyNumberFormat="1" applyFont="1" applyFill="1" applyBorder="1" applyAlignment="1">
      <alignment horizontal="left" vertical="top" wrapText="1"/>
    </xf>
    <xf fontId="36" fillId="33" borderId="19" numFmtId="166" xfId="68" applyNumberFormat="1" applyFont="1" applyFill="1" applyBorder="1" applyAlignment="1">
      <alignment vertical="center"/>
    </xf>
    <xf fontId="36" fillId="33" borderId="26" numFmtId="166" xfId="68" applyNumberFormat="1" applyFont="1" applyFill="1" applyBorder="1" applyAlignment="1">
      <alignment vertical="center"/>
    </xf>
    <xf fontId="37" fillId="0" borderId="33" numFmtId="0" xfId="0" applyFont="1" applyBorder="1" applyAlignment="1">
      <alignment vertical="center" wrapText="1"/>
    </xf>
    <xf fontId="37" fillId="0" borderId="34" numFmtId="0" xfId="0" applyFont="1" applyBorder="1" applyAlignment="1">
      <alignment vertical="center" wrapText="1"/>
    </xf>
    <xf fontId="37" fillId="0" borderId="35" numFmtId="0" xfId="0" applyFont="1" applyBorder="1" applyAlignment="1">
      <alignment vertical="center" wrapText="1"/>
    </xf>
  </cellXfs>
  <cellStyles count="70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Linked Cell" xfId="34"/>
    <cellStyle name="Neutral" xfId="35"/>
    <cellStyle name="Note" xfId="36"/>
    <cellStyle name="Output" xfId="37"/>
    <cellStyle name="Title" xfId="38"/>
    <cellStyle name="Warning Text" xfId="39"/>
    <cellStyle name="Акцент1" xfId="40" builtinId="29"/>
    <cellStyle name="Акцент2" xfId="41" builtinId="33"/>
    <cellStyle name="Акцент3" xfId="42" builtinId="37"/>
    <cellStyle name="Акцент4" xfId="43" builtinId="41"/>
    <cellStyle name="Акцент5" xfId="44" builtinId="45"/>
    <cellStyle name="Акцент6" xfId="45" builtinId="49"/>
    <cellStyle name="Ввод " xfId="46" builtinId="20"/>
    <cellStyle name="Вывод" xfId="47" builtinId="21"/>
    <cellStyle name="Вычисление" xfId="48" builtinId="22"/>
    <cellStyle name="Гиперссылка" xfId="49" builtinId="8"/>
    <cellStyle name="Денежный" xfId="50" builtinId="4"/>
    <cellStyle name="Денежный [0]" xfId="51" builtinId="7"/>
    <cellStyle name="Заголовок 1" xfId="52" builtinId="16"/>
    <cellStyle name="Заголовок 2" xfId="53" builtinId="17"/>
    <cellStyle name="Заголовок 3" xfId="54" builtinId="18"/>
    <cellStyle name="Заголовок 4" xfId="55" builtinId="19"/>
    <cellStyle name="Итог" xfId="56" builtinId="25"/>
    <cellStyle name="Контрольная ячейка" xfId="57" builtinId="23"/>
    <cellStyle name="Название" xfId="58" builtinId="15"/>
    <cellStyle name="Нейтральный" xfId="59" builtinId="28"/>
    <cellStyle name="Обычный" xfId="0" builtinId="0"/>
    <cellStyle name="Открывавшаяся гиперссылка" xfId="60" builtinId="9"/>
    <cellStyle name="Плохой" xfId="61" builtinId="27"/>
    <cellStyle name="Пояснение" xfId="62" builtinId="53"/>
    <cellStyle name="Примечание" xfId="63" builtinId="10"/>
    <cellStyle name="Процентный" xfId="64" builtinId="5"/>
    <cellStyle name="Связанная ячейка" xfId="65" builtinId="24"/>
    <cellStyle name="Текст предупреждения" xfId="66" builtinId="11"/>
    <cellStyle name="Финансовый" xfId="67" builtinId="3"/>
    <cellStyle name="Финансовый [0]" xfId="68" builtinId="6"/>
    <cellStyle name="Хороший" xfId="69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10</xdr:row>
      <xdr:rowOff>871982</xdr:rowOff>
    </xdr:from>
    <xdr:to>
      <xdr:col>1</xdr:col>
      <xdr:colOff>974674</xdr:colOff>
      <xdr:row>10</xdr:row>
      <xdr:rowOff>1350167</xdr:rowOff>
    </xdr:to>
    <xdr:pic>
      <xdr:nvPicPr>
        <xdr:cNvPr id="45068" name="Рисунок 3"/>
        <xdr:cNvPicPr>
          <a:picLocks noChangeAspect="1"/>
        </xdr:cNvPicPr>
      </xdr:nvPicPr>
      <xdr:blipFill rotWithShape="1"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6670326"/>
          <a:ext cx="1284237" cy="478184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63660</xdr:colOff>
      <xdr:row>10</xdr:row>
      <xdr:rowOff>206274</xdr:rowOff>
    </xdr:from>
    <xdr:to>
      <xdr:col>1</xdr:col>
      <xdr:colOff>893451</xdr:colOff>
      <xdr:row>10</xdr:row>
      <xdr:rowOff>590697</xdr:rowOff>
    </xdr:to>
    <xdr:pic>
      <xdr:nvPicPr>
        <xdr:cNvPr id="45069" name="Рисунок 4"/>
        <xdr:cNvPicPr>
          <a:picLocks noChangeAspect="1"/>
        </xdr:cNvPicPr>
      </xdr:nvPicPr>
      <xdr:blipFill rotWithShape="1"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373223" y="6004618"/>
          <a:ext cx="829791" cy="384422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537956</xdr:colOff>
      <xdr:row>4</xdr:row>
      <xdr:rowOff>703212</xdr:rowOff>
    </xdr:from>
    <xdr:to>
      <xdr:col>11</xdr:col>
      <xdr:colOff>1101532</xdr:colOff>
      <xdr:row>5</xdr:row>
      <xdr:rowOff>143767</xdr:rowOff>
    </xdr:to>
    <xdr:pic>
      <xdr:nvPicPr>
        <xdr:cNvPr id="45070" name="Рисунок 5"/>
        <xdr:cNvPicPr>
          <a:picLocks noChangeAspect="1"/>
        </xdr:cNvPicPr>
      </xdr:nvPicPr>
      <xdr:blipFill rotWithShape="1"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l="61698" t="0" r="3811" b="0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</xdr:col>
      <xdr:colOff>620193</xdr:colOff>
      <xdr:row>8</xdr:row>
      <xdr:rowOff>95100</xdr:rowOff>
    </xdr:from>
    <xdr:to>
      <xdr:col>7</xdr:col>
      <xdr:colOff>0</xdr:colOff>
      <xdr:row>9</xdr:row>
      <xdr:rowOff>19755</xdr:rowOff>
    </xdr:to>
    <xdr:pic>
      <xdr:nvPicPr>
        <xdr:cNvPr id="45071" name="Рисунок 7"/>
        <xdr:cNvPicPr>
          <a:picLocks noChangeAspect="1"/>
        </xdr:cNvPicPr>
      </xdr:nvPicPr>
      <xdr:blipFill rotWithShape="1"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rcRect l="0" t="0" r="2057" b="0"/>
        <a:stretch/>
      </xdr:blipFill>
      <xdr:spPr bwMode="auto">
        <a:xfrm>
          <a:off x="5227912" y="4988569"/>
          <a:ext cx="2237305" cy="269935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Q17" activeCellId="0" sqref="Q17"/>
    </sheetView>
  </sheetViews>
  <sheetFormatPr baseColWidth="8" defaultRowHeight="12.75" customHeight="1"/>
  <cols>
    <col customWidth="1" min="1" max="1" style="1" width="4.5703100000000001"/>
    <col customWidth="1" min="2" max="2" style="1" width="35.570300000000003"/>
    <col customWidth="1" min="3" max="3" style="1" width="12.855499999999999"/>
    <col customWidth="1" min="4" max="4" style="1" width="16"/>
    <col customWidth="1" min="5" max="5" style="1" width="15.425800000000001"/>
    <col customWidth="1" min="6" max="6" style="1" width="15.140599999999999"/>
    <col customWidth="1" min="7" max="8" style="1" width="12.2852"/>
    <col customWidth="1" min="9" max="9" style="1" width="12.855499999999999"/>
    <col customWidth="1" min="10" max="10" style="1" width="12.2852"/>
    <col customWidth="1" min="11" max="11" style="2" width="14.5703"/>
    <col customWidth="1" min="12" max="12" style="1" width="22.855499999999999"/>
    <col customWidth="1" min="13" max="13" style="1" width="13.140599999999999"/>
    <col customWidth="1" min="14" max="14" style="1" width="16.2852"/>
    <col customWidth="1" min="15" max="15" style="3" width="16.5703"/>
    <col customWidth="1" min="16" max="16" style="1" width="12.425800000000001"/>
    <col customWidth="1" min="17" max="17" style="1" width="15.5703"/>
    <col customWidth="1" min="18" max="18" style="3" width="18"/>
    <col customWidth="1" min="19" max="19" style="1" width="23.855499999999999"/>
    <col customWidth="1" min="20" max="257" style="1" width="9.1406200000000002"/>
  </cols>
  <sheetData>
    <row r="1" ht="42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6"/>
      <c r="S1" s="5"/>
      <c r="T1" s="5"/>
      <c r="U1" s="5"/>
      <c r="V1" s="5"/>
      <c r="W1" s="5"/>
      <c r="X1" s="5"/>
      <c r="Y1" s="5"/>
      <c r="Z1" s="5"/>
    </row>
    <row r="2" ht="12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5"/>
      <c r="Q2" s="5"/>
      <c r="R2" s="6"/>
      <c r="S2" s="5"/>
      <c r="T2" s="5"/>
      <c r="U2" s="5"/>
      <c r="V2" s="5"/>
      <c r="W2" s="5"/>
      <c r="X2" s="5"/>
      <c r="Y2" s="5"/>
      <c r="Z2" s="5"/>
    </row>
    <row r="3" ht="26.2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5"/>
      <c r="Q3" s="5"/>
      <c r="R3" s="6"/>
      <c r="S3" s="5"/>
      <c r="T3" s="5"/>
      <c r="U3" s="5"/>
      <c r="V3" s="5"/>
      <c r="W3" s="5"/>
      <c r="X3" s="5"/>
      <c r="Y3" s="5"/>
      <c r="Z3" s="5"/>
    </row>
    <row r="4" ht="18.75" customHeight="1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5"/>
      <c r="Q4" s="5"/>
      <c r="R4" s="6"/>
      <c r="S4" s="5"/>
      <c r="T4" s="5"/>
      <c r="U4" s="5"/>
      <c r="V4" s="5"/>
      <c r="W4" s="5"/>
      <c r="X4" s="5"/>
      <c r="Y4" s="5"/>
      <c r="Z4" s="5"/>
    </row>
    <row r="5" ht="78.75" customHeight="1">
      <c r="A5" s="10" t="s">
        <v>4</v>
      </c>
      <c r="B5" s="10" t="s">
        <v>5</v>
      </c>
      <c r="C5" s="10" t="s">
        <v>6</v>
      </c>
      <c r="D5" s="11" t="s">
        <v>7</v>
      </c>
      <c r="E5" s="12" t="s">
        <v>8</v>
      </c>
      <c r="F5" s="13"/>
      <c r="G5" s="12" t="s">
        <v>9</v>
      </c>
      <c r="H5" s="13"/>
      <c r="I5" s="14" t="s">
        <v>10</v>
      </c>
      <c r="J5" s="15"/>
      <c r="K5" s="16" t="s">
        <v>11</v>
      </c>
      <c r="L5" s="11" t="s">
        <v>12</v>
      </c>
      <c r="M5" s="11" t="s">
        <v>13</v>
      </c>
      <c r="N5" s="10" t="s">
        <v>14</v>
      </c>
      <c r="O5" s="17" t="s">
        <v>15</v>
      </c>
      <c r="P5" s="10" t="s">
        <v>16</v>
      </c>
      <c r="Q5" s="10" t="s">
        <v>17</v>
      </c>
    </row>
    <row r="6" ht="52.5">
      <c r="A6" s="10"/>
      <c r="B6" s="11"/>
      <c r="C6" s="10"/>
      <c r="D6" s="18"/>
      <c r="E6" s="15" t="s">
        <v>18</v>
      </c>
      <c r="F6" s="15" t="s">
        <v>19</v>
      </c>
      <c r="G6" s="15" t="s">
        <v>18</v>
      </c>
      <c r="H6" s="15" t="s">
        <v>19</v>
      </c>
      <c r="I6" s="15" t="s">
        <v>18</v>
      </c>
      <c r="J6" s="15" t="s">
        <v>19</v>
      </c>
      <c r="K6" s="19"/>
      <c r="L6" s="20"/>
      <c r="M6" s="18"/>
      <c r="N6" s="11"/>
      <c r="O6" s="21"/>
      <c r="P6" s="11"/>
      <c r="Q6" s="11"/>
    </row>
    <row r="7" ht="76.5" customHeight="1">
      <c r="A7" s="22">
        <v>1</v>
      </c>
      <c r="B7" s="23" t="s">
        <v>20</v>
      </c>
      <c r="C7" s="24" t="s">
        <v>21</v>
      </c>
      <c r="D7" s="23">
        <v>200</v>
      </c>
      <c r="E7" s="25">
        <v>22</v>
      </c>
      <c r="F7" s="25">
        <v>22</v>
      </c>
      <c r="G7" s="26">
        <v>16.5</v>
      </c>
      <c r="H7" s="26">
        <v>13.52</v>
      </c>
      <c r="I7" s="27">
        <v>18</v>
      </c>
      <c r="J7" s="27">
        <v>18</v>
      </c>
      <c r="K7" s="27">
        <f t="shared" ref="K7:K8" si="0">(SQRT(((E7-AVERAGE(E7,G7,I7))^2+(G7-AVERAGE(E7,G7,I7))^2+(I7-AVERAGE(E7,G7,I7))^2)/2))/AVERAGE(E7,G7,I7)*100</f>
        <v>15.096214255957504</v>
      </c>
      <c r="L7" s="28">
        <f t="shared" ref="L7:L8" si="1">AVERAGE(F7,H7,J7)</f>
        <v>17.84</v>
      </c>
      <c r="M7" s="29">
        <v>22</v>
      </c>
      <c r="N7" s="28">
        <f>L7*1.1000000000000001</f>
        <v>19.624000000000002</v>
      </c>
      <c r="O7" s="30">
        <f t="shared" ref="O7:O8" si="2">N7*D7</f>
        <v>3924.8000000000006</v>
      </c>
      <c r="P7" s="31">
        <f t="shared" ref="P7:P8" si="3">MIN(E7,G7,I7)</f>
        <v>16.5</v>
      </c>
      <c r="Q7" s="32">
        <f t="shared" ref="Q7:Q8" si="4">P7*D7</f>
        <v>3300</v>
      </c>
      <c r="R7" s="33"/>
      <c r="S7" s="34"/>
      <c r="T7" s="35"/>
      <c r="U7" s="35"/>
      <c r="V7" s="35"/>
    </row>
    <row r="8" ht="76.5" customHeight="1">
      <c r="A8" s="36">
        <v>2</v>
      </c>
      <c r="B8" s="23" t="s">
        <v>22</v>
      </c>
      <c r="C8" s="24" t="s">
        <v>23</v>
      </c>
      <c r="D8" s="37">
        <v>5</v>
      </c>
      <c r="E8" s="38">
        <v>700</v>
      </c>
      <c r="F8" s="38">
        <f>E8/1.05</f>
        <v>666.66666666666663</v>
      </c>
      <c r="G8" s="39">
        <v>650</v>
      </c>
      <c r="H8" s="39">
        <v>590.90999999999997</v>
      </c>
      <c r="I8" s="40">
        <v>980</v>
      </c>
      <c r="J8" s="40">
        <v>890.90999999999997</v>
      </c>
      <c r="K8" s="27">
        <f t="shared" si="0"/>
        <v>22.900122870307467</v>
      </c>
      <c r="L8" s="28">
        <f t="shared" si="1"/>
        <v>716.16222222222223</v>
      </c>
      <c r="M8" s="41">
        <v>10</v>
      </c>
      <c r="N8" s="28">
        <f>L8*1.1</f>
        <v>787.77844444444452</v>
      </c>
      <c r="O8" s="30">
        <f t="shared" si="2"/>
        <v>3938.8922222222227</v>
      </c>
      <c r="P8" s="31">
        <f t="shared" si="3"/>
        <v>650</v>
      </c>
      <c r="Q8" s="32">
        <f t="shared" si="4"/>
        <v>3250</v>
      </c>
      <c r="R8" s="33"/>
      <c r="S8" s="34"/>
      <c r="T8" s="35"/>
      <c r="U8" s="35"/>
      <c r="V8" s="35"/>
    </row>
    <row r="9" s="42" customFormat="1" ht="27" customHeight="1">
      <c r="A9" s="43" t="s">
        <v>24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>
        <f>SUM(O7:O8)</f>
        <v>7863.6922222222238</v>
      </c>
      <c r="P9" s="28"/>
      <c r="Q9" s="45">
        <f>SUM(Q7:Q8)</f>
        <v>6550</v>
      </c>
      <c r="R9" s="46"/>
      <c r="S9" s="46"/>
      <c r="T9" s="42"/>
      <c r="U9" s="42"/>
      <c r="V9" s="42"/>
      <c r="W9" s="1"/>
      <c r="X9" s="1"/>
      <c r="Y9" s="1"/>
      <c r="Z9" s="42"/>
      <c r="AA9" s="42"/>
      <c r="AB9" s="42"/>
      <c r="AC9" s="42"/>
    </row>
    <row r="10" s="42" customFormat="1" ht="44.25" customHeight="1">
      <c r="A10" s="47" t="s">
        <v>25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28"/>
      <c r="Q10" s="49"/>
      <c r="R10" s="46"/>
      <c r="S10" s="42"/>
      <c r="T10" s="42"/>
      <c r="U10" s="42"/>
      <c r="V10" s="42"/>
      <c r="W10" s="1"/>
      <c r="X10" s="1"/>
      <c r="Y10" s="1"/>
      <c r="Z10" s="42"/>
      <c r="AA10" s="42"/>
      <c r="AB10" s="42"/>
      <c r="AC10" s="42"/>
    </row>
    <row r="11" ht="189" customHeight="1">
      <c r="A11" s="8" t="s">
        <v>26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28"/>
      <c r="Q11" s="28"/>
      <c r="R11" s="3"/>
      <c r="S11" s="1"/>
      <c r="T11" s="1"/>
      <c r="U11" s="1"/>
      <c r="V11" s="1"/>
    </row>
    <row r="12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3"/>
      <c r="P12" s="28"/>
      <c r="Q12" s="1"/>
      <c r="R12" s="3"/>
      <c r="S12" s="1"/>
      <c r="T12" s="1"/>
      <c r="U12" s="1"/>
      <c r="V12" s="1"/>
    </row>
    <row r="13" ht="12.75">
      <c r="A13" s="50" t="s">
        <v>27</v>
      </c>
      <c r="B13" s="1"/>
      <c r="C13" s="51">
        <v>46269</v>
      </c>
      <c r="D13" s="52"/>
      <c r="E13" s="52"/>
      <c r="F13" s="52"/>
      <c r="G13" s="52"/>
      <c r="H13" s="52"/>
      <c r="I13" s="52"/>
      <c r="J13" s="52"/>
      <c r="K13" s="52"/>
      <c r="L13" s="52"/>
      <c r="M13" s="53"/>
      <c r="N13" s="1"/>
      <c r="O13" s="3"/>
      <c r="P13" s="1"/>
      <c r="Q13" s="1"/>
      <c r="R13" s="3"/>
      <c r="S13" s="1"/>
      <c r="T13" s="1"/>
      <c r="U13" s="1"/>
      <c r="V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3"/>
      <c r="P14" s="1"/>
      <c r="Q14" s="1"/>
      <c r="R14" s="3"/>
      <c r="S14" s="1"/>
      <c r="T14" s="1"/>
      <c r="U14" s="1"/>
      <c r="V14" s="1"/>
    </row>
    <row r="15" ht="12.75" customHeight="1">
      <c r="O15" s="3"/>
      <c r="Q15" s="1"/>
    </row>
  </sheetData>
  <mergeCells count="23">
    <mergeCell ref="A1:O1"/>
    <mergeCell ref="A2:O2"/>
    <mergeCell ref="A3:O3"/>
    <mergeCell ref="A4:O4"/>
    <mergeCell ref="A5:A6"/>
    <mergeCell ref="B5:B6"/>
    <mergeCell ref="C5:C6"/>
    <mergeCell ref="D5:D6"/>
    <mergeCell ref="E5:F5"/>
    <mergeCell ref="G5:H5"/>
    <mergeCell ref="I5:J5"/>
    <mergeCell ref="K5:K6"/>
    <mergeCell ref="L5:L6"/>
    <mergeCell ref="M5:M6"/>
    <mergeCell ref="N5:N6"/>
    <mergeCell ref="O5:O6"/>
    <mergeCell ref="P5:P6"/>
    <mergeCell ref="Q5:Q6"/>
    <mergeCell ref="A9:N9"/>
    <mergeCell ref="A10:N10"/>
    <mergeCell ref="A11:O11"/>
    <mergeCell ref="A13:B13"/>
    <mergeCell ref="C13:L13"/>
  </mergeCells>
  <printOptions headings="0" gridLines="0"/>
  <pageMargins left="0.7083330000000001" right="0.7083330000000001" top="0.74791700000000005" bottom="0.74791700000000005" header="0.314583" footer="0.314583"/>
  <pageSetup paperSize="9" scale="5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52" zoomScale="100" workbookViewId="0">
      <selection activeCell="D55" activeCellId="0" sqref="D55:D71"/>
    </sheetView>
  </sheetViews>
  <sheetFormatPr baseColWidth="8" defaultRowHeight="15" customHeight="1"/>
  <cols>
    <col customWidth="1" min="4" max="4" style="54" width="31.710899999999999"/>
    <col customWidth="1" min="5" max="5" width="25.710899999999999"/>
    <col customWidth="1" min="6" max="6" width="24.2852"/>
    <col customWidth="1" min="7" max="7" width="30.140599999999999"/>
    <col customWidth="1" min="8" max="8" width="39.570300000000003"/>
  </cols>
  <sheetData>
    <row r="1" ht="15.75">
      <c r="E1" s="54" t="s">
        <v>28</v>
      </c>
      <c r="F1" s="54" t="s">
        <v>29</v>
      </c>
      <c r="G1" s="54" t="s">
        <v>30</v>
      </c>
      <c r="H1" s="54" t="s">
        <v>31</v>
      </c>
    </row>
    <row r="2" ht="45.75">
      <c r="A2" s="55">
        <v>1</v>
      </c>
      <c r="B2" s="56" t="s">
        <v>32</v>
      </c>
      <c r="C2" s="57" t="s">
        <v>33</v>
      </c>
      <c r="D2" s="58">
        <v>65</v>
      </c>
      <c r="E2" s="59">
        <v>65</v>
      </c>
    </row>
    <row r="3" ht="30.75">
      <c r="A3" s="55">
        <v>2</v>
      </c>
      <c r="B3" s="56" t="s">
        <v>34</v>
      </c>
      <c r="C3" s="57" t="s">
        <v>33</v>
      </c>
      <c r="D3" s="60">
        <v>70</v>
      </c>
      <c r="E3" s="61">
        <v>70</v>
      </c>
    </row>
    <row r="4" ht="45.75">
      <c r="A4" s="55">
        <v>3</v>
      </c>
      <c r="B4" s="56" t="s">
        <v>35</v>
      </c>
      <c r="C4" s="57" t="s">
        <v>33</v>
      </c>
      <c r="D4" s="60">
        <v>30</v>
      </c>
      <c r="E4" s="61">
        <v>30</v>
      </c>
      <c r="F4" s="62"/>
    </row>
    <row r="5" ht="60">
      <c r="A5" s="55">
        <v>4</v>
      </c>
      <c r="B5" s="56" t="s">
        <v>36</v>
      </c>
      <c r="C5" s="57" t="s">
        <v>33</v>
      </c>
      <c r="D5" s="62">
        <v>30</v>
      </c>
      <c r="E5" s="62"/>
      <c r="F5" s="62">
        <v>30</v>
      </c>
    </row>
    <row r="6" ht="45" customHeight="1">
      <c r="A6" s="55">
        <v>5</v>
      </c>
      <c r="B6" s="56" t="s">
        <v>37</v>
      </c>
      <c r="C6" s="57" t="s">
        <v>33</v>
      </c>
      <c r="D6" s="62">
        <v>30</v>
      </c>
      <c r="E6" s="62">
        <v>30</v>
      </c>
    </row>
    <row r="7" ht="45">
      <c r="A7" s="55">
        <v>6</v>
      </c>
      <c r="B7" s="56" t="s">
        <v>38</v>
      </c>
      <c r="C7" s="57" t="s">
        <v>33</v>
      </c>
      <c r="D7" s="63">
        <v>1</v>
      </c>
      <c r="E7" s="63"/>
      <c r="G7" s="63">
        <v>1</v>
      </c>
    </row>
    <row r="8" ht="60">
      <c r="A8" s="55">
        <v>7</v>
      </c>
      <c r="B8" s="56" t="s">
        <v>39</v>
      </c>
      <c r="C8" s="57" t="s">
        <v>33</v>
      </c>
      <c r="D8" s="62">
        <v>10</v>
      </c>
      <c r="E8" s="62">
        <v>10</v>
      </c>
    </row>
    <row r="9" ht="45">
      <c r="A9" s="55">
        <v>8</v>
      </c>
      <c r="B9" s="56" t="s">
        <v>40</v>
      </c>
      <c r="C9" s="57" t="s">
        <v>33</v>
      </c>
      <c r="D9" s="62">
        <v>10</v>
      </c>
      <c r="E9" s="62">
        <v>10</v>
      </c>
    </row>
    <row r="10" ht="30">
      <c r="A10" s="55">
        <v>9</v>
      </c>
      <c r="B10" s="56" t="s">
        <v>41</v>
      </c>
      <c r="C10" s="57" t="s">
        <v>33</v>
      </c>
      <c r="D10" s="62">
        <v>10</v>
      </c>
      <c r="E10" s="62">
        <v>10</v>
      </c>
    </row>
    <row r="11" ht="60">
      <c r="A11" s="55">
        <v>10</v>
      </c>
      <c r="B11" s="56" t="s">
        <v>42</v>
      </c>
      <c r="C11" s="57" t="s">
        <v>33</v>
      </c>
      <c r="D11" s="62">
        <v>20</v>
      </c>
      <c r="E11" s="62">
        <v>20</v>
      </c>
    </row>
    <row r="12" ht="21">
      <c r="A12" s="55">
        <v>11</v>
      </c>
      <c r="B12" s="56" t="s">
        <v>43</v>
      </c>
      <c r="C12" s="57" t="s">
        <v>33</v>
      </c>
      <c r="D12" s="62">
        <v>1</v>
      </c>
      <c r="H12" s="62">
        <v>1</v>
      </c>
    </row>
    <row r="13" ht="30" customHeight="1">
      <c r="A13" s="55">
        <v>12</v>
      </c>
      <c r="B13" s="56" t="s">
        <v>44</v>
      </c>
      <c r="C13" s="57" t="s">
        <v>33</v>
      </c>
      <c r="D13" s="62">
        <v>1</v>
      </c>
      <c r="H13" s="62">
        <v>1</v>
      </c>
    </row>
    <row r="14" ht="45">
      <c r="A14" s="55">
        <v>13</v>
      </c>
      <c r="B14" s="56" t="s">
        <v>45</v>
      </c>
      <c r="C14" s="57" t="s">
        <v>33</v>
      </c>
      <c r="D14" s="62">
        <v>1</v>
      </c>
      <c r="G14" s="62">
        <v>1</v>
      </c>
    </row>
    <row r="15" ht="30">
      <c r="A15" s="55">
        <v>14</v>
      </c>
      <c r="B15" s="56" t="s">
        <v>46</v>
      </c>
      <c r="C15" s="57" t="s">
        <v>33</v>
      </c>
      <c r="D15" s="62">
        <v>1</v>
      </c>
      <c r="G15" s="62">
        <v>1</v>
      </c>
    </row>
    <row r="16" ht="30">
      <c r="A16" s="55">
        <v>15</v>
      </c>
      <c r="B16" s="56" t="s">
        <v>47</v>
      </c>
      <c r="C16" s="57" t="s">
        <v>33</v>
      </c>
      <c r="D16" s="62">
        <v>11</v>
      </c>
      <c r="G16" s="62">
        <v>11</v>
      </c>
    </row>
    <row r="17" ht="45">
      <c r="A17" s="55">
        <v>16</v>
      </c>
      <c r="B17" s="56" t="s">
        <v>48</v>
      </c>
      <c r="C17" s="57" t="s">
        <v>33</v>
      </c>
      <c r="D17" s="62">
        <v>20</v>
      </c>
      <c r="G17" s="62">
        <v>20</v>
      </c>
    </row>
    <row r="18" ht="45">
      <c r="A18" s="55">
        <v>17</v>
      </c>
      <c r="B18" s="56" t="s">
        <v>49</v>
      </c>
      <c r="C18" s="57" t="s">
        <v>33</v>
      </c>
      <c r="D18" s="62">
        <v>2</v>
      </c>
      <c r="G18" s="62">
        <v>2</v>
      </c>
    </row>
    <row r="19" ht="45">
      <c r="A19" s="55">
        <v>18</v>
      </c>
      <c r="B19" s="56" t="s">
        <v>50</v>
      </c>
      <c r="C19" s="57" t="s">
        <v>33</v>
      </c>
      <c r="D19" s="62">
        <v>18</v>
      </c>
      <c r="G19" s="62">
        <v>18</v>
      </c>
    </row>
    <row r="20" ht="30">
      <c r="A20" s="55">
        <v>19</v>
      </c>
      <c r="B20" s="56" t="s">
        <v>51</v>
      </c>
      <c r="C20" s="57" t="s">
        <v>33</v>
      </c>
      <c r="D20" s="62">
        <v>1</v>
      </c>
      <c r="F20" s="62">
        <v>1</v>
      </c>
    </row>
    <row r="21" ht="60">
      <c r="A21" s="55">
        <v>20</v>
      </c>
      <c r="B21" s="56" t="s">
        <v>52</v>
      </c>
      <c r="C21" s="57" t="s">
        <v>33</v>
      </c>
      <c r="D21" s="62">
        <v>4</v>
      </c>
      <c r="F21" s="62">
        <v>4</v>
      </c>
    </row>
    <row r="22" ht="60">
      <c r="A22" s="55">
        <v>21</v>
      </c>
      <c r="B22" s="56" t="s">
        <v>53</v>
      </c>
      <c r="C22" s="57" t="s">
        <v>33</v>
      </c>
      <c r="D22" s="62">
        <v>1</v>
      </c>
      <c r="F22" s="62">
        <v>1</v>
      </c>
    </row>
    <row r="23" ht="60">
      <c r="A23" s="55">
        <v>22</v>
      </c>
      <c r="B23" s="56" t="s">
        <v>54</v>
      </c>
      <c r="C23" s="57" t="s">
        <v>33</v>
      </c>
      <c r="D23" s="62">
        <v>1</v>
      </c>
      <c r="F23" s="62">
        <v>1</v>
      </c>
    </row>
    <row r="24" ht="45">
      <c r="A24" s="55">
        <v>23</v>
      </c>
      <c r="B24" s="64" t="s">
        <v>55</v>
      </c>
      <c r="C24" s="57" t="s">
        <v>33</v>
      </c>
      <c r="D24" s="65">
        <v>2</v>
      </c>
      <c r="F24" s="65">
        <v>2</v>
      </c>
    </row>
    <row r="25" ht="60">
      <c r="A25" s="55">
        <v>24</v>
      </c>
      <c r="B25" s="64" t="s">
        <v>56</v>
      </c>
      <c r="C25" s="57" t="s">
        <v>33</v>
      </c>
      <c r="D25" s="65">
        <v>2</v>
      </c>
      <c r="F25" s="65">
        <v>2</v>
      </c>
    </row>
    <row r="26" ht="91.5">
      <c r="A26" s="55">
        <v>25</v>
      </c>
      <c r="B26" s="66" t="s">
        <v>57</v>
      </c>
      <c r="C26" s="57" t="s">
        <v>33</v>
      </c>
      <c r="D26" s="65">
        <v>2</v>
      </c>
      <c r="F26" s="65">
        <v>2</v>
      </c>
    </row>
    <row r="27" ht="76.5">
      <c r="A27" s="55">
        <v>26</v>
      </c>
      <c r="B27" s="67" t="s">
        <v>58</v>
      </c>
      <c r="C27" s="57" t="s">
        <v>33</v>
      </c>
      <c r="D27" s="65">
        <v>2</v>
      </c>
      <c r="F27" s="65">
        <v>2</v>
      </c>
    </row>
    <row r="28" ht="31.5">
      <c r="A28" s="55">
        <v>27</v>
      </c>
      <c r="B28" s="67" t="s">
        <v>59</v>
      </c>
      <c r="C28" s="57" t="s">
        <v>33</v>
      </c>
      <c r="D28" s="65">
        <v>9</v>
      </c>
      <c r="F28" s="65">
        <v>9</v>
      </c>
    </row>
    <row r="29" ht="21">
      <c r="A29" s="55">
        <v>28</v>
      </c>
      <c r="B29" s="67" t="s">
        <v>60</v>
      </c>
      <c r="C29" s="57" t="s">
        <v>33</v>
      </c>
      <c r="D29" s="65">
        <v>2</v>
      </c>
      <c r="G29" s="65">
        <v>2</v>
      </c>
    </row>
    <row r="30" ht="46.5">
      <c r="A30" s="55">
        <v>29</v>
      </c>
      <c r="B30" s="67" t="s">
        <v>61</v>
      </c>
      <c r="C30" s="57" t="s">
        <v>33</v>
      </c>
      <c r="D30" s="65">
        <v>1</v>
      </c>
      <c r="F30" s="65">
        <v>1</v>
      </c>
    </row>
    <row r="31" ht="15">
      <c r="E31">
        <v>245</v>
      </c>
      <c r="F31" s="68">
        <v>55</v>
      </c>
      <c r="G31">
        <v>56</v>
      </c>
      <c r="H31">
        <v>2</v>
      </c>
    </row>
    <row r="53" ht="15.75"/>
    <row r="54" ht="16.5">
      <c r="D54" s="69" t="s">
        <v>5</v>
      </c>
    </row>
    <row r="55" ht="32.25">
      <c r="D55" s="70" t="s">
        <v>62</v>
      </c>
    </row>
    <row r="56" ht="16.5">
      <c r="D56" s="70" t="s">
        <v>63</v>
      </c>
    </row>
    <row r="57" ht="31.5" customHeight="1">
      <c r="D57" s="71" t="s">
        <v>64</v>
      </c>
    </row>
    <row r="58" ht="32.25">
      <c r="D58" s="70" t="s">
        <v>65</v>
      </c>
    </row>
    <row r="59" ht="32.25">
      <c r="D59" s="70" t="s">
        <v>66</v>
      </c>
    </row>
    <row r="60" ht="32.25">
      <c r="D60" s="70" t="s">
        <v>67</v>
      </c>
    </row>
    <row r="61" ht="16.5">
      <c r="D61" s="72" t="s">
        <v>68</v>
      </c>
    </row>
    <row r="62" ht="32.25">
      <c r="D62" s="73" t="s">
        <v>69</v>
      </c>
    </row>
    <row r="63" ht="94.5" customHeight="1">
      <c r="D63" s="71" t="s">
        <v>69</v>
      </c>
    </row>
    <row r="64" ht="32.25">
      <c r="D64" s="70" t="s">
        <v>70</v>
      </c>
    </row>
    <row r="65" ht="32.25">
      <c r="D65" s="70" t="s">
        <v>71</v>
      </c>
    </row>
    <row r="66" ht="16.5">
      <c r="D66" s="70" t="s">
        <v>64</v>
      </c>
    </row>
    <row r="67" ht="16.5">
      <c r="D67" s="70" t="s">
        <v>72</v>
      </c>
    </row>
    <row r="68" ht="16.5">
      <c r="D68" s="70" t="s">
        <v>72</v>
      </c>
    </row>
    <row r="69" ht="16.5">
      <c r="D69" s="74" t="s">
        <v>72</v>
      </c>
    </row>
    <row r="70" ht="16.5">
      <c r="D70" s="72" t="s">
        <v>72</v>
      </c>
    </row>
    <row r="71" ht="32.25">
      <c r="D71" s="73" t="s">
        <v>73</v>
      </c>
    </row>
  </sheetData>
  <autoFilter ref="$D$54:$D$71"/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H8" activeCellId="0" sqref="H8:H15"/>
    </sheetView>
  </sheetViews>
  <sheetFormatPr baseColWidth="8" defaultRowHeight="15" customHeight="1"/>
  <cols>
    <col customWidth="1" min="5" max="5" width="20.855499999999999"/>
    <col customWidth="1" min="6" max="6" width="20.2852"/>
    <col customWidth="1" min="7" max="7" width="24"/>
    <col customWidth="1" min="8" max="8" width="66.425799999999995"/>
    <col customWidth="1" min="12" max="12" width="9.1406200000000002"/>
    <col customWidth="1" min="13" max="13" width="13.140599999999999"/>
    <col customWidth="1" min="15" max="15" width="11.855499999999999"/>
    <col customWidth="1" min="18" max="18" width="10.2852"/>
  </cols>
  <sheetData>
    <row r="7" ht="15.75">
      <c r="H7" s="54" t="s">
        <v>74</v>
      </c>
    </row>
    <row r="8" ht="15.75">
      <c r="E8" s="25">
        <v>300</v>
      </c>
      <c r="F8" s="75">
        <v>320</v>
      </c>
      <c r="G8" s="27">
        <v>350</v>
      </c>
      <c r="H8" s="76">
        <f t="shared" ref="H8:H67" si="5">(_xlfn.STDEV.S(E8:G8)/AVERAGE(E8:G8))*100</f>
        <v>7.7833344693512885</v>
      </c>
    </row>
    <row r="9" ht="15.75">
      <c r="E9" s="38">
        <v>7100</v>
      </c>
      <c r="F9" s="77">
        <v>7300</v>
      </c>
      <c r="G9" s="40">
        <v>7500</v>
      </c>
      <c r="H9" s="76">
        <f t="shared" si="5"/>
        <v>2.7397260273972601</v>
      </c>
    </row>
    <row r="10" ht="15.75">
      <c r="E10" s="38">
        <v>16700</v>
      </c>
      <c r="F10" s="77">
        <v>16900</v>
      </c>
      <c r="G10" s="40">
        <v>17000</v>
      </c>
      <c r="H10" s="76">
        <f t="shared" si="5"/>
        <v>0.9056473705446324</v>
      </c>
    </row>
    <row r="11" ht="15.75">
      <c r="E11" s="38">
        <v>6800</v>
      </c>
      <c r="F11" s="77">
        <v>7000</v>
      </c>
      <c r="G11" s="40">
        <v>7500</v>
      </c>
      <c r="H11" s="76">
        <f t="shared" si="5"/>
        <v>5.0782412330478719</v>
      </c>
    </row>
    <row r="12" ht="15.75">
      <c r="E12" s="38">
        <v>49700</v>
      </c>
      <c r="F12" s="77">
        <v>51000</v>
      </c>
      <c r="G12" s="40">
        <v>52000</v>
      </c>
      <c r="H12" s="76">
        <f t="shared" si="5"/>
        <v>2.265729389915677</v>
      </c>
    </row>
    <row r="13" ht="15.75">
      <c r="E13" s="38">
        <v>55000</v>
      </c>
      <c r="F13" s="77">
        <v>56000</v>
      </c>
      <c r="G13" s="40">
        <v>57000</v>
      </c>
      <c r="H13" s="76">
        <f t="shared" si="5"/>
        <v>1.7857142857142856</v>
      </c>
    </row>
    <row r="14" ht="15.75">
      <c r="E14" s="38">
        <v>12500</v>
      </c>
      <c r="F14" s="77">
        <v>12800</v>
      </c>
      <c r="G14" s="40">
        <v>13000</v>
      </c>
      <c r="H14" s="76">
        <f t="shared" si="5"/>
        <v>1.9712361449793083</v>
      </c>
      <c r="M14" s="78">
        <v>2400</v>
      </c>
      <c r="N14" s="78">
        <v>2400</v>
      </c>
      <c r="O14" s="75">
        <v>2800</v>
      </c>
      <c r="P14" s="75">
        <v>2800</v>
      </c>
      <c r="Q14" s="27">
        <v>3500</v>
      </c>
      <c r="R14" s="27">
        <v>3500</v>
      </c>
    </row>
    <row r="15" ht="15.75">
      <c r="E15" s="38">
        <v>60</v>
      </c>
      <c r="F15" s="77">
        <v>70</v>
      </c>
      <c r="G15" s="40">
        <v>75</v>
      </c>
      <c r="H15" s="76">
        <f t="shared" si="5"/>
        <v>11.177013890136198</v>
      </c>
      <c r="M15" s="79">
        <v>5095</v>
      </c>
      <c r="N15" s="79">
        <v>5095</v>
      </c>
      <c r="O15" s="77">
        <v>6000</v>
      </c>
      <c r="P15" s="77">
        <v>6000</v>
      </c>
      <c r="Q15" s="40">
        <v>6000</v>
      </c>
      <c r="R15" s="40">
        <v>6000</v>
      </c>
    </row>
    <row r="16" ht="15.75">
      <c r="E16" s="38">
        <v>316</v>
      </c>
      <c r="F16" s="77">
        <v>330</v>
      </c>
      <c r="G16" s="40">
        <v>340</v>
      </c>
      <c r="H16" s="76">
        <f t="shared" si="5"/>
        <v>3.667979983777915</v>
      </c>
    </row>
    <row r="17" ht="15.75">
      <c r="E17" s="38">
        <v>316</v>
      </c>
      <c r="F17" s="77">
        <v>330</v>
      </c>
      <c r="G17" s="40">
        <v>340</v>
      </c>
      <c r="H17" s="76">
        <f t="shared" si="5"/>
        <v>3.667979983777915</v>
      </c>
    </row>
    <row r="18" ht="15.75">
      <c r="E18" s="38">
        <v>316</v>
      </c>
      <c r="F18" s="77">
        <v>330</v>
      </c>
      <c r="G18" s="40">
        <v>340</v>
      </c>
      <c r="H18" s="76">
        <f t="shared" si="5"/>
        <v>3.667979983777915</v>
      </c>
    </row>
    <row r="19" ht="15.75">
      <c r="E19" s="38">
        <v>192</v>
      </c>
      <c r="F19" s="77">
        <v>205</v>
      </c>
      <c r="G19" s="40">
        <v>220</v>
      </c>
      <c r="H19" s="76">
        <f t="shared" si="5"/>
        <v>6.812917198373972</v>
      </c>
    </row>
    <row r="20" ht="15.75">
      <c r="E20" s="38">
        <v>192</v>
      </c>
      <c r="F20" s="77">
        <v>205</v>
      </c>
      <c r="G20" s="40">
        <v>220</v>
      </c>
      <c r="H20" s="76">
        <f t="shared" si="5"/>
        <v>6.812917198373972</v>
      </c>
    </row>
    <row r="21" ht="15.75">
      <c r="E21" s="38">
        <v>192</v>
      </c>
      <c r="F21" s="77">
        <v>205</v>
      </c>
      <c r="G21" s="40">
        <v>220</v>
      </c>
      <c r="H21" s="76">
        <f t="shared" si="5"/>
        <v>6.812917198373972</v>
      </c>
    </row>
    <row r="22" ht="15.75">
      <c r="E22" s="78">
        <v>154</v>
      </c>
      <c r="F22" s="75">
        <v>165</v>
      </c>
      <c r="G22" s="27">
        <v>170</v>
      </c>
      <c r="H22" s="76">
        <f t="shared" si="5"/>
        <v>5.0216888170996627</v>
      </c>
    </row>
    <row r="23" ht="15.75">
      <c r="E23" s="78">
        <v>315</v>
      </c>
      <c r="F23" s="75">
        <v>330</v>
      </c>
      <c r="G23" s="27">
        <v>340</v>
      </c>
      <c r="H23" s="76">
        <f t="shared" si="5"/>
        <v>3.8324032666348984</v>
      </c>
    </row>
    <row r="24" ht="15.75">
      <c r="E24" s="78">
        <v>315</v>
      </c>
      <c r="F24" s="75">
        <v>330</v>
      </c>
      <c r="G24" s="27">
        <v>340</v>
      </c>
      <c r="H24" s="76">
        <f t="shared" si="5"/>
        <v>3.8324032666348984</v>
      </c>
    </row>
    <row r="25" ht="15.75">
      <c r="E25" s="78">
        <v>130</v>
      </c>
      <c r="F25" s="75">
        <v>145</v>
      </c>
      <c r="G25" s="27">
        <v>150</v>
      </c>
      <c r="H25" s="76">
        <f t="shared" si="5"/>
        <v>7.3470564687039985</v>
      </c>
      <c r="L25">
        <v>5.0441231585743056</v>
      </c>
    </row>
    <row r="26" ht="15.75">
      <c r="E26" s="78">
        <v>130</v>
      </c>
      <c r="F26" s="75">
        <v>145</v>
      </c>
      <c r="G26" s="27">
        <v>150</v>
      </c>
      <c r="H26" s="76">
        <f t="shared" si="5"/>
        <v>7.3470564687039985</v>
      </c>
      <c r="L26">
        <v>1.6035780972216962</v>
      </c>
    </row>
    <row r="27" ht="15.75">
      <c r="E27" s="78">
        <v>130</v>
      </c>
      <c r="F27" s="75">
        <v>145</v>
      </c>
      <c r="G27" s="27">
        <v>150</v>
      </c>
      <c r="H27" s="76">
        <f t="shared" si="5"/>
        <v>7.3470564687039985</v>
      </c>
      <c r="L27">
        <v>1.6706117156430227</v>
      </c>
    </row>
    <row r="28" ht="15.75">
      <c r="E28" s="78">
        <v>130</v>
      </c>
      <c r="F28" s="75">
        <v>145</v>
      </c>
      <c r="G28" s="27">
        <v>150</v>
      </c>
      <c r="H28" s="76">
        <f t="shared" si="5"/>
        <v>7.3470564687039985</v>
      </c>
      <c r="L28">
        <v>0.65880585350591325</v>
      </c>
    </row>
    <row r="29" ht="15.75">
      <c r="E29" s="78">
        <v>136</v>
      </c>
      <c r="F29" s="75">
        <v>200</v>
      </c>
      <c r="G29" s="27">
        <v>220</v>
      </c>
      <c r="H29" s="76">
        <f t="shared" si="5"/>
        <v>23.675514635833586</v>
      </c>
      <c r="L29">
        <v>9.4157563299078895</v>
      </c>
    </row>
    <row r="30" ht="15.75">
      <c r="E30" s="79">
        <v>136</v>
      </c>
      <c r="F30" s="77">
        <v>200</v>
      </c>
      <c r="G30" s="40">
        <v>220</v>
      </c>
      <c r="H30" s="76">
        <f t="shared" si="5"/>
        <v>23.675514635833586</v>
      </c>
      <c r="L30">
        <v>5.7655736122723118</v>
      </c>
    </row>
    <row r="31" ht="15.75">
      <c r="E31" s="79">
        <v>136</v>
      </c>
      <c r="F31" s="77">
        <v>200</v>
      </c>
      <c r="G31" s="40">
        <v>220</v>
      </c>
      <c r="H31" s="76">
        <f t="shared" si="5"/>
        <v>23.675514635833586</v>
      </c>
      <c r="L31">
        <v>2.8667124904513996</v>
      </c>
    </row>
    <row r="32" ht="15.75">
      <c r="E32" s="79">
        <v>136</v>
      </c>
      <c r="F32" s="77">
        <v>200</v>
      </c>
      <c r="G32" s="40">
        <v>220</v>
      </c>
      <c r="H32" s="76">
        <f t="shared" si="5"/>
        <v>23.675514635833586</v>
      </c>
      <c r="L32">
        <v>1.0109963369808821</v>
      </c>
    </row>
    <row r="33" ht="15.75">
      <c r="E33" s="79">
        <v>301</v>
      </c>
      <c r="F33" s="77">
        <v>330</v>
      </c>
      <c r="G33" s="40">
        <v>350</v>
      </c>
      <c r="H33" s="76">
        <f t="shared" si="5"/>
        <v>7.5343639111650891</v>
      </c>
      <c r="L33">
        <v>4.2877525183378919</v>
      </c>
    </row>
    <row r="34" ht="15.75">
      <c r="E34" s="79">
        <v>301</v>
      </c>
      <c r="F34" s="77">
        <v>330</v>
      </c>
      <c r="G34" s="40">
        <v>350</v>
      </c>
      <c r="H34" s="76">
        <f t="shared" si="5"/>
        <v>7.5343639111650891</v>
      </c>
      <c r="L34">
        <v>0.36704834646833057</v>
      </c>
    </row>
    <row r="35" ht="15.75">
      <c r="E35" s="79">
        <v>301</v>
      </c>
      <c r="F35" s="77">
        <v>330</v>
      </c>
      <c r="G35" s="40">
        <v>350</v>
      </c>
      <c r="H35" s="76">
        <f t="shared" si="5"/>
        <v>7.5343639111650891</v>
      </c>
      <c r="L35">
        <v>0.2660586872116642</v>
      </c>
    </row>
    <row r="36" ht="15.75">
      <c r="E36" s="79">
        <v>301</v>
      </c>
      <c r="F36" s="77">
        <v>330</v>
      </c>
      <c r="G36" s="40">
        <v>350</v>
      </c>
      <c r="H36" s="76">
        <f t="shared" si="5"/>
        <v>7.5343639111650891</v>
      </c>
      <c r="L36">
        <v>4.8566772149063464</v>
      </c>
    </row>
    <row r="37" ht="15.75">
      <c r="E37">
        <v>301</v>
      </c>
      <c r="F37">
        <v>330</v>
      </c>
      <c r="G37">
        <v>350</v>
      </c>
      <c r="H37" s="76">
        <f t="shared" si="5"/>
        <v>7.5343639111650891</v>
      </c>
      <c r="L37">
        <v>2.4512449465164772</v>
      </c>
    </row>
    <row r="38" ht="15.75">
      <c r="E38">
        <v>301</v>
      </c>
      <c r="F38">
        <v>330</v>
      </c>
      <c r="G38">
        <v>350</v>
      </c>
      <c r="H38" s="76">
        <f t="shared" si="5"/>
        <v>7.5343639111650891</v>
      </c>
    </row>
    <row r="39" ht="15.75">
      <c r="E39">
        <v>49</v>
      </c>
      <c r="F39">
        <v>60</v>
      </c>
      <c r="G39">
        <v>70</v>
      </c>
      <c r="H39" s="76">
        <f t="shared" si="5"/>
        <v>17.60441481183096</v>
      </c>
    </row>
    <row r="40" ht="15.75">
      <c r="E40">
        <v>256</v>
      </c>
      <c r="F40">
        <v>270</v>
      </c>
      <c r="G40">
        <v>280</v>
      </c>
      <c r="H40" s="76">
        <f t="shared" si="5"/>
        <v>4.4871318411973</v>
      </c>
    </row>
    <row r="41" ht="15.75">
      <c r="E41">
        <v>256</v>
      </c>
      <c r="F41">
        <v>270</v>
      </c>
      <c r="G41">
        <v>280</v>
      </c>
      <c r="H41" s="76">
        <f t="shared" si="5"/>
        <v>4.4871318411973</v>
      </c>
    </row>
    <row r="42" ht="15.75">
      <c r="E42">
        <v>1137</v>
      </c>
      <c r="F42">
        <v>1200</v>
      </c>
      <c r="G42">
        <v>1250</v>
      </c>
      <c r="H42" s="76">
        <f t="shared" si="5"/>
        <v>4.7358093764476275</v>
      </c>
    </row>
    <row r="43" ht="15.75">
      <c r="E43">
        <v>1259</v>
      </c>
      <c r="F43">
        <v>1300</v>
      </c>
      <c r="G43">
        <v>1370</v>
      </c>
      <c r="H43" s="76">
        <f t="shared" si="5"/>
        <v>4.2856576960352113</v>
      </c>
    </row>
    <row r="44" ht="15.75">
      <c r="E44">
        <v>2590</v>
      </c>
      <c r="F44">
        <v>2700</v>
      </c>
      <c r="G44">
        <v>3000</v>
      </c>
      <c r="H44" s="76">
        <f t="shared" si="5"/>
        <v>7.6795146163556112</v>
      </c>
    </row>
    <row r="45" ht="15.75">
      <c r="E45">
        <v>213</v>
      </c>
      <c r="F45">
        <v>250</v>
      </c>
      <c r="G45">
        <v>270</v>
      </c>
      <c r="H45" s="76">
        <f t="shared" si="5"/>
        <v>11.836055239696574</v>
      </c>
    </row>
    <row r="46" ht="15.75">
      <c r="E46">
        <v>52</v>
      </c>
      <c r="F46">
        <v>90</v>
      </c>
      <c r="G46">
        <v>100</v>
      </c>
      <c r="H46" s="76">
        <f t="shared" si="5"/>
        <v>31.394082501194355</v>
      </c>
    </row>
    <row r="47" ht="15.75">
      <c r="E47">
        <v>563</v>
      </c>
      <c r="F47">
        <v>590</v>
      </c>
      <c r="G47">
        <v>610</v>
      </c>
      <c r="H47" s="76">
        <f t="shared" si="5"/>
        <v>4.0136221373419145</v>
      </c>
    </row>
    <row r="48" ht="15.75">
      <c r="E48">
        <v>249</v>
      </c>
      <c r="F48">
        <v>260</v>
      </c>
      <c r="G48">
        <v>280</v>
      </c>
      <c r="H48" s="76">
        <f t="shared" si="5"/>
        <v>5.9757542378333506</v>
      </c>
    </row>
    <row r="49" ht="15.75">
      <c r="E49">
        <v>247</v>
      </c>
      <c r="F49">
        <v>260</v>
      </c>
      <c r="G49">
        <v>280</v>
      </c>
      <c r="H49" s="76">
        <f t="shared" si="5"/>
        <v>6.3367001981152136</v>
      </c>
    </row>
    <row r="50" ht="15.75">
      <c r="E50">
        <v>315</v>
      </c>
      <c r="F50">
        <v>330</v>
      </c>
      <c r="G50">
        <v>350</v>
      </c>
      <c r="H50" s="76">
        <f t="shared" si="5"/>
        <v>5.2942983682677074</v>
      </c>
    </row>
    <row r="51" ht="15.75">
      <c r="E51">
        <v>321</v>
      </c>
      <c r="F51">
        <v>340</v>
      </c>
      <c r="G51">
        <v>349</v>
      </c>
      <c r="H51" s="76">
        <f t="shared" si="5"/>
        <v>4.2458973549290224</v>
      </c>
    </row>
    <row r="52" ht="15.75">
      <c r="E52">
        <v>167</v>
      </c>
      <c r="F52">
        <v>180</v>
      </c>
      <c r="H52" s="76">
        <f t="shared" si="5"/>
        <v>5.298206429639837</v>
      </c>
    </row>
    <row r="53" ht="15.75">
      <c r="E53">
        <v>924</v>
      </c>
      <c r="F53">
        <v>950</v>
      </c>
      <c r="G53">
        <v>1050</v>
      </c>
      <c r="H53" s="76">
        <f t="shared" si="5"/>
        <v>6.8252235551806946</v>
      </c>
    </row>
    <row r="54" ht="15.75">
      <c r="E54">
        <v>61</v>
      </c>
      <c r="F54">
        <v>80</v>
      </c>
      <c r="G54">
        <v>90</v>
      </c>
      <c r="H54" s="76">
        <f t="shared" si="5"/>
        <v>19.131064756696407</v>
      </c>
    </row>
    <row r="55" ht="15.75">
      <c r="E55">
        <v>1.49</v>
      </c>
      <c r="F55">
        <v>1.7</v>
      </c>
      <c r="G55">
        <v>1.8</v>
      </c>
      <c r="H55" s="76">
        <f t="shared" si="5"/>
        <v>9.5121797886218999</v>
      </c>
    </row>
    <row r="56" ht="15.75">
      <c r="E56">
        <v>35</v>
      </c>
      <c r="F56">
        <v>45</v>
      </c>
      <c r="G56">
        <v>50</v>
      </c>
      <c r="H56" s="76">
        <f t="shared" si="5"/>
        <v>17.625291134445558</v>
      </c>
    </row>
    <row r="57" ht="15.75">
      <c r="E57">
        <v>72</v>
      </c>
      <c r="F57">
        <v>75</v>
      </c>
      <c r="G57">
        <v>80</v>
      </c>
      <c r="H57" s="76">
        <f t="shared" si="5"/>
        <v>5.3411258383181242</v>
      </c>
    </row>
    <row r="58" ht="15.75">
      <c r="E58">
        <v>840</v>
      </c>
      <c r="F58">
        <v>890</v>
      </c>
      <c r="G58">
        <v>910</v>
      </c>
      <c r="H58" s="76">
        <f t="shared" si="5"/>
        <v>4.0972173584818066</v>
      </c>
    </row>
    <row r="59" ht="15.75">
      <c r="E59">
        <v>840</v>
      </c>
      <c r="F59">
        <v>890</v>
      </c>
      <c r="G59">
        <v>910</v>
      </c>
      <c r="H59" s="76">
        <f t="shared" si="5"/>
        <v>4.0972173584818066</v>
      </c>
    </row>
    <row r="60" ht="15.75">
      <c r="E60">
        <v>34</v>
      </c>
      <c r="F60">
        <v>40</v>
      </c>
      <c r="G60">
        <v>50</v>
      </c>
      <c r="H60" s="76">
        <f t="shared" si="5"/>
        <v>19.555412343519603</v>
      </c>
    </row>
    <row r="61" ht="15.75">
      <c r="E61">
        <v>35</v>
      </c>
      <c r="F61">
        <v>40</v>
      </c>
      <c r="G61">
        <v>50</v>
      </c>
      <c r="H61" s="76">
        <f t="shared" si="5"/>
        <v>18.330302779823384</v>
      </c>
    </row>
    <row r="62" ht="15.75">
      <c r="E62">
        <v>470</v>
      </c>
      <c r="F62">
        <v>490</v>
      </c>
      <c r="G62">
        <v>510</v>
      </c>
      <c r="H62" s="76">
        <f t="shared" si="5"/>
        <v>4.0816326530612246</v>
      </c>
    </row>
    <row r="63" ht="15.75">
      <c r="E63">
        <v>470</v>
      </c>
      <c r="F63">
        <v>490</v>
      </c>
      <c r="G63">
        <v>510</v>
      </c>
      <c r="H63" s="76">
        <f t="shared" si="5"/>
        <v>4.0816326530612246</v>
      </c>
    </row>
    <row r="64" ht="15.75">
      <c r="E64">
        <v>470</v>
      </c>
      <c r="F64">
        <v>490</v>
      </c>
      <c r="G64">
        <v>510</v>
      </c>
      <c r="H64" s="76">
        <f t="shared" si="5"/>
        <v>4.0816326530612246</v>
      </c>
    </row>
    <row r="65" ht="15.75">
      <c r="E65">
        <v>470</v>
      </c>
      <c r="F65">
        <v>490</v>
      </c>
      <c r="G65">
        <v>510</v>
      </c>
      <c r="H65" s="76">
        <f t="shared" si="5"/>
        <v>4.0816326530612246</v>
      </c>
    </row>
    <row r="66" ht="15.75">
      <c r="E66">
        <v>470</v>
      </c>
      <c r="F66">
        <v>490</v>
      </c>
      <c r="G66">
        <v>510</v>
      </c>
      <c r="H66" s="76">
        <f t="shared" si="5"/>
        <v>4.0816326530612246</v>
      </c>
    </row>
    <row r="67" ht="15.75">
      <c r="E67">
        <v>1596</v>
      </c>
      <c r="F67">
        <v>1700</v>
      </c>
      <c r="G67">
        <v>1800</v>
      </c>
      <c r="H67" s="76">
        <f t="shared" si="5"/>
        <v>6.0050943331036608</v>
      </c>
    </row>
    <row r="100" ht="15.75"/>
    <row r="101" ht="16.5">
      <c r="H101" s="80" t="s">
        <v>32</v>
      </c>
    </row>
    <row r="102" ht="16.5">
      <c r="H102" s="81" t="s">
        <v>34</v>
      </c>
    </row>
    <row r="103" ht="16.5">
      <c r="H103" s="81" t="s">
        <v>35</v>
      </c>
    </row>
    <row r="104" ht="16.5">
      <c r="H104" s="81" t="s">
        <v>36</v>
      </c>
    </row>
    <row r="105" ht="16.5">
      <c r="H105" s="81" t="s">
        <v>37</v>
      </c>
    </row>
    <row r="106" ht="16.5">
      <c r="H106" s="81" t="s">
        <v>38</v>
      </c>
    </row>
    <row r="107" ht="16.5">
      <c r="H107" s="81" t="s">
        <v>39</v>
      </c>
    </row>
    <row r="108" ht="15" customHeight="1">
      <c r="H108" s="82" t="s">
        <v>40</v>
      </c>
    </row>
    <row r="109" ht="16.5">
      <c r="H109" s="81" t="s">
        <v>41</v>
      </c>
    </row>
    <row r="110" ht="16.5">
      <c r="H110" s="81" t="s">
        <v>42</v>
      </c>
    </row>
    <row r="111" ht="16.5">
      <c r="H111" s="81" t="s">
        <v>43</v>
      </c>
    </row>
    <row r="112" ht="16.5">
      <c r="H112" s="81" t="s">
        <v>44</v>
      </c>
    </row>
    <row r="113" ht="16.5">
      <c r="H113" s="81" t="s">
        <v>45</v>
      </c>
    </row>
    <row r="114" ht="16.5">
      <c r="H114" s="81" t="s">
        <v>46</v>
      </c>
    </row>
    <row r="115" ht="16.5">
      <c r="H115" s="81" t="s">
        <v>47</v>
      </c>
    </row>
    <row r="116" ht="16.5">
      <c r="H116" s="81" t="s">
        <v>48</v>
      </c>
    </row>
    <row r="117" ht="15" customHeight="1">
      <c r="H117" s="82" t="s">
        <v>49</v>
      </c>
    </row>
    <row r="118" ht="15" customHeight="1">
      <c r="H118" s="82" t="s">
        <v>50</v>
      </c>
    </row>
    <row r="119" ht="16.5">
      <c r="H119" s="81" t="s">
        <v>51</v>
      </c>
    </row>
    <row r="120" ht="16.5">
      <c r="H120" s="81" t="s">
        <v>52</v>
      </c>
    </row>
    <row r="121" ht="16.5">
      <c r="H121" s="81" t="s">
        <v>53</v>
      </c>
    </row>
    <row r="122" ht="16.5">
      <c r="H122" s="81" t="s">
        <v>54</v>
      </c>
    </row>
    <row r="123" ht="16.5">
      <c r="H123" s="81" t="s">
        <v>55</v>
      </c>
    </row>
    <row r="124" ht="16.5">
      <c r="H124" s="81" t="s">
        <v>56</v>
      </c>
    </row>
    <row r="125" ht="16.5">
      <c r="H125" s="81" t="s">
        <v>57</v>
      </c>
    </row>
    <row r="126" ht="16.5">
      <c r="H126" s="81" t="s">
        <v>58</v>
      </c>
    </row>
    <row r="127" ht="16.5">
      <c r="H127" s="81" t="s">
        <v>59</v>
      </c>
    </row>
    <row r="128" ht="16.5">
      <c r="H128" s="81" t="s">
        <v>60</v>
      </c>
    </row>
    <row r="129" ht="16.5">
      <c r="H129" s="81" t="s">
        <v>61</v>
      </c>
    </row>
  </sheetData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revision>4</cp:revision>
  <dcterms:created xsi:type="dcterms:W3CDTF">2020-07-27T09:51:00Z</dcterms:created>
  <dcterms:modified xsi:type="dcterms:W3CDTF">2026-09-04T04:23:19Z</dcterms:modified>
  <cp:version>983040</cp:version>
</cp:coreProperties>
</file>