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38640" windowHeight="21240"/>
  </bookViews>
  <sheets>
    <sheet name="Лист1" sheetId="1" r:id="rId1"/>
    <sheet name="Лист2" sheetId="2" r:id="rId2"/>
    <sheet name="Лист3" sheetId="3" r:id="rId3"/>
  </sheets>
  <calcPr calcId="14562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" l="1"/>
  <c r="J12" i="1" s="1"/>
  <c r="K12" i="1" s="1"/>
  <c r="L12" i="1"/>
  <c r="M12" i="1" s="1"/>
  <c r="N12" i="1" s="1"/>
  <c r="I13" i="1"/>
  <c r="J13" i="1" s="1"/>
  <c r="K13" i="1" s="1"/>
  <c r="L13" i="1"/>
  <c r="M13" i="1" s="1"/>
  <c r="I14" i="1"/>
  <c r="J14" i="1" s="1"/>
  <c r="K14" i="1" s="1"/>
  <c r="L14" i="1"/>
  <c r="M14" i="1" s="1"/>
  <c r="I15" i="1"/>
  <c r="J15" i="1" s="1"/>
  <c r="K15" i="1" s="1"/>
  <c r="L15" i="1"/>
  <c r="M15" i="1" s="1"/>
  <c r="N15" i="1" s="1"/>
  <c r="I16" i="1"/>
  <c r="J16" i="1" s="1"/>
  <c r="K16" i="1" s="1"/>
  <c r="L16" i="1"/>
  <c r="M16" i="1" s="1"/>
  <c r="I17" i="1"/>
  <c r="J17" i="1" s="1"/>
  <c r="K17" i="1" s="1"/>
  <c r="L17" i="1"/>
  <c r="M17" i="1" s="1"/>
  <c r="I18" i="1"/>
  <c r="J18" i="1" s="1"/>
  <c r="K18" i="1" s="1"/>
  <c r="L18" i="1"/>
  <c r="M18" i="1" s="1"/>
  <c r="I19" i="1"/>
  <c r="J19" i="1" s="1"/>
  <c r="K19" i="1" s="1"/>
  <c r="L19" i="1"/>
  <c r="M19" i="1" s="1"/>
  <c r="N19" i="1" s="1"/>
  <c r="N16" i="1" l="1"/>
  <c r="N17" i="1"/>
  <c r="N18" i="1"/>
  <c r="N14" i="1"/>
  <c r="N13" i="1"/>
  <c r="S20" i="1" l="1"/>
  <c r="Q20" i="1"/>
  <c r="R20" i="1"/>
  <c r="L11" i="1"/>
  <c r="M11" i="1" s="1"/>
  <c r="I11" i="1"/>
  <c r="J11" i="1" s="1"/>
  <c r="K11" i="1" s="1"/>
  <c r="N11" i="1" l="1"/>
  <c r="N20" i="1" l="1"/>
</calcChain>
</file>

<file path=xl/sharedStrings.xml><?xml version="1.0" encoding="utf-8"?>
<sst xmlns="http://schemas.openxmlformats.org/spreadsheetml/2006/main" count="67" uniqueCount="47">
  <si>
    <t>Кол-во</t>
  </si>
  <si>
    <t xml:space="preserve">Используемый метод определения НМЦК с обоснованием: </t>
  </si>
  <si>
    <t xml:space="preserve"> Российский рубль.</t>
  </si>
  <si>
    <t>Информация  о валюте, используемой для формирования цены контракта и расчетов с поставщиком (подрядчиком, исполнителем):</t>
  </si>
  <si>
    <t xml:space="preserve"> не установлен.</t>
  </si>
  <si>
    <t>Порядок 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</t>
  </si>
  <si>
    <t xml:space="preserve">Предмет контракта: </t>
  </si>
  <si>
    <t>Наименование и основные характеристики объекта закупки*</t>
  </si>
  <si>
    <t>Среднее квадратичное отклонение</t>
  </si>
  <si>
    <t>№</t>
  </si>
  <si>
    <t>Ед. изм</t>
  </si>
  <si>
    <t>Источник информации о цене (руб./ед.изм.)</t>
  </si>
  <si>
    <t>НМЦК определяемая методом сопоставимых рыночных цен (анализа рынка)</t>
  </si>
  <si>
    <t/>
  </si>
  <si>
    <t xml:space="preserve">Средняя арифметическая цена за единицу     &lt;ц&gt; </t>
  </si>
  <si>
    <t>Цена за единицу изм. (руб.)</t>
  </si>
  <si>
    <t>ИТОГО: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</si>
  <si>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          </t>
  </si>
  <si>
    <t xml:space="preserve">Расчет НМЦК (рын) произведен по формуле:
</t>
  </si>
  <si>
    <t xml:space="preserve">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</si>
  <si>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Оценка однородности совокупности значений выявленных цен, используемых в расчете НМЦК.</t>
  </si>
  <si>
    <t xml:space="preserve">Расчет Н(М)ЦК по формуле                                    
    </t>
  </si>
  <si>
    <r>
      <t xml:space="preserve">коэффициент вариации цен V (%)           </t>
    </r>
    <r>
      <rPr>
        <i/>
        <sz val="9"/>
        <color indexed="8"/>
        <rFont val="Times New Roman"/>
        <family val="1"/>
        <charset val="204"/>
      </rPr>
      <t xml:space="preserve">         (не должен превышать 33%)</t>
    </r>
  </si>
  <si>
    <t>ОКПД2/ КТРУ</t>
  </si>
  <si>
    <t xml:space="preserve">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для определения НМЦК применяется метод сопоставимых рыночных цен (анализа рынка) с использованием ценовой информации, полученной от исполнителей, обладающих опытом оказания соответствующих услуг. Метод сопоставимых рыночных цен (анализа рынка) заключается в установлении начальной (максимальной) цены контракта на основании ценовой информации идентичных товаров, планируемых к закупкам. Указанный метод является приоритетным для определения и обоснования начальной (максимальной) цены контракта.  </t>
  </si>
  <si>
    <r>
      <t>Контрактный управляющий</t>
    </r>
    <r>
      <rPr>
        <sz val="10"/>
        <rFont val="Times New Roman"/>
        <family val="1"/>
        <charset val="204"/>
      </rPr>
      <t xml:space="preserve"> Т.Ю. Григорьева</t>
    </r>
  </si>
  <si>
    <t>шт</t>
  </si>
  <si>
    <t>Н(М)Ц контракта (руб.)</t>
  </si>
  <si>
    <t>Предложение № 1</t>
  </si>
  <si>
    <t>Предложение № 2</t>
  </si>
  <si>
    <t>Предложение № 3</t>
  </si>
  <si>
    <t>20.59.59.900</t>
  </si>
  <si>
    <r>
      <t xml:space="preserve">Дата подготовки обоснования НМЦК: </t>
    </r>
    <r>
      <rPr>
        <sz val="10"/>
        <rFont val="Times New Roman"/>
        <family val="1"/>
        <charset val="204"/>
      </rPr>
      <t>18.08.2026 г.</t>
    </r>
  </si>
  <si>
    <t xml:space="preserve">Гидрофобизатор Петромикс WS-01 бесцветный (10кг) </t>
  </si>
  <si>
    <t>20.30.11.130</t>
  </si>
  <si>
    <t>Грунт глубокого проникнования Петромикс PL-01 белый (20кг)</t>
  </si>
  <si>
    <t>Грунт адгезионный Петромикс PL-03 белый (14кг)</t>
  </si>
  <si>
    <t>Грунт силикатный Петромикс PL-04 белый (10кг)</t>
  </si>
  <si>
    <t>Средство для удалнения поражений (Биоцид) Петромикс BS-01 бесцветное (10кг)</t>
  </si>
  <si>
    <t>Штукатурка известковая крупнозернистая с гидравлической добавкой Петромикс LP-03 (25кг)</t>
  </si>
  <si>
    <t>Штукатурка известковая накрывочная с гидравлической добавкой Петромикс LP-04 (20кг)</t>
  </si>
  <si>
    <t>20.30.22.120</t>
  </si>
  <si>
    <t>23.64.10.110</t>
  </si>
  <si>
    <t>Поставка строительных материалов</t>
  </si>
  <si>
    <t>20.16.57.110</t>
  </si>
  <si>
    <t>Шпатлёвка известковая финишная с гидравлической добавкой Петромикс FP-02 (20кг)</t>
  </si>
  <si>
    <t>Ремонтный состав тиксотропный M-150 Петромикс CR-10 (25кг)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</si>
</sst>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00"/>
  </numFmts>
  <fonts count="23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4" fillId="0" borderId="0" xfId="0" applyFont="1"/>
    <xf numFmtId="0" fontId="11" fillId="0" borderId="0" xfId="0" applyFont="1" applyAlignment="1">
      <alignment horizontal="center" wrapText="1"/>
    </xf>
    <xf numFmtId="0" fontId="12" fillId="0" borderId="0" xfId="0" applyFont="1"/>
    <xf numFmtId="0" fontId="1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right" vertical="center" wrapText="1"/>
    </xf>
    <xf numFmtId="0" fontId="6" fillId="0" borderId="0" xfId="0" applyFont="1" applyFill="1" applyAlignment="1">
      <alignment horizontal="right" vertical="center" wrapText="1"/>
    </xf>
    <xf numFmtId="4" fontId="6" fillId="0" borderId="0" xfId="0" applyNumberFormat="1" applyFont="1" applyFill="1" applyAlignment="1">
      <alignment horizontal="center" vertical="center"/>
    </xf>
    <xf numFmtId="0" fontId="4" fillId="0" borderId="0" xfId="0" applyFont="1" applyFill="1"/>
    <xf numFmtId="0" fontId="5" fillId="0" borderId="0" xfId="0" applyFont="1" applyFill="1"/>
    <xf numFmtId="2" fontId="7" fillId="0" borderId="6" xfId="0" applyNumberFormat="1" applyFont="1" applyFill="1" applyBorder="1" applyAlignment="1">
      <alignment horizontal="center" vertical="center" wrapText="1"/>
    </xf>
    <xf numFmtId="2" fontId="7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4" fontId="12" fillId="0" borderId="0" xfId="0" applyNumberFormat="1" applyFont="1" applyFill="1"/>
    <xf numFmtId="0" fontId="10" fillId="0" borderId="2" xfId="0" applyFont="1" applyBorder="1" applyAlignment="1">
      <alignment vertical="center" wrapText="1"/>
    </xf>
    <xf numFmtId="0" fontId="18" fillId="0" borderId="0" xfId="0" applyFont="1"/>
    <xf numFmtId="0" fontId="19" fillId="0" borderId="0" xfId="0" applyFont="1"/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9" fillId="0" borderId="7" xfId="0" applyFont="1" applyFill="1" applyBorder="1" applyAlignment="1">
      <alignment horizont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2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left" vertical="center" wrapText="1"/>
    </xf>
    <xf numFmtId="164" fontId="7" fillId="0" borderId="8" xfId="0" applyNumberFormat="1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/>
    </xf>
    <xf numFmtId="4" fontId="2" fillId="0" borderId="8" xfId="0" applyNumberFormat="1" applyFont="1" applyFill="1" applyBorder="1"/>
    <xf numFmtId="0" fontId="3" fillId="0" borderId="7" xfId="0" applyFont="1" applyFill="1" applyBorder="1" applyAlignment="1">
      <alignment horizontal="center"/>
    </xf>
    <xf numFmtId="43" fontId="3" fillId="0" borderId="2" xfId="0" applyNumberFormat="1" applyFont="1" applyBorder="1" applyAlignment="1">
      <alignment horizontal="left" vertical="center"/>
    </xf>
    <xf numFmtId="43" fontId="1" fillId="0" borderId="2" xfId="0" applyNumberFormat="1" applyFont="1" applyFill="1" applyBorder="1" applyAlignment="1">
      <alignment horizontal="left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4" fontId="9" fillId="0" borderId="9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top"/>
    </xf>
    <xf numFmtId="0" fontId="7" fillId="0" borderId="2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2" fontId="9" fillId="0" borderId="8" xfId="0" applyNumberFormat="1" applyFont="1" applyFill="1" applyBorder="1" applyAlignment="1">
      <alignment horizontal="right" wrapText="1"/>
    </xf>
    <xf numFmtId="0" fontId="15" fillId="0" borderId="3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3" fillId="0" borderId="0" xfId="0" applyFont="1" applyFill="1"/>
    <xf numFmtId="0" fontId="1" fillId="0" borderId="0" xfId="0" applyFont="1" applyFill="1"/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127000</xdr:colOff>
      <xdr:row>9</xdr:row>
      <xdr:rowOff>9525</xdr:rowOff>
    </xdr:from>
    <xdr:to>
      <xdr:col>9</xdr:col>
      <xdr:colOff>571499</xdr:colOff>
      <xdr:row>9</xdr:row>
      <xdr:rowOff>235954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13800" y="5334000"/>
          <a:ext cx="444499" cy="226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95250</xdr:colOff>
      <xdr:row>8</xdr:row>
      <xdr:rowOff>1828800</xdr:rowOff>
    </xdr:from>
    <xdr:to>
      <xdr:col>11</xdr:col>
      <xdr:colOff>247650</xdr:colOff>
      <xdr:row>8</xdr:row>
      <xdr:rowOff>2057400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572750" y="150018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104776</xdr:colOff>
      <xdr:row>9</xdr:row>
      <xdr:rowOff>257175</xdr:rowOff>
    </xdr:from>
    <xdr:to>
      <xdr:col>10</xdr:col>
      <xdr:colOff>628650</xdr:colOff>
      <xdr:row>9</xdr:row>
      <xdr:rowOff>450850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flipV="1">
          <a:off x="9229726" y="5248275"/>
          <a:ext cx="523874" cy="193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59056</xdr:colOff>
      <xdr:row>6</xdr:row>
      <xdr:rowOff>0</xdr:rowOff>
    </xdr:from>
    <xdr:to>
      <xdr:col>3</xdr:col>
      <xdr:colOff>261731</xdr:colOff>
      <xdr:row>6</xdr:row>
      <xdr:rowOff>364159</xdr:rowOff>
    </xdr:to>
    <xdr:pic>
      <xdr:nvPicPr>
        <xdr:cNvPr id="7" name="Изображение 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4181" y="3105150"/>
          <a:ext cx="912494" cy="3641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85725</xdr:colOff>
      <xdr:row>8</xdr:row>
      <xdr:rowOff>390525</xdr:rowOff>
    </xdr:from>
    <xdr:to>
      <xdr:col>11</xdr:col>
      <xdr:colOff>825612</xdr:colOff>
      <xdr:row>9</xdr:row>
      <xdr:rowOff>47625</xdr:rowOff>
    </xdr:to>
    <xdr:pic>
      <xdr:nvPicPr>
        <xdr:cNvPr id="8" name="Изображение 1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4743450"/>
          <a:ext cx="739887" cy="295275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"/>
  <sheetViews>
    <sheetView tabSelected="1" topLeftCell="A9" zoomScale="160" zoomScaleNormal="160" workbookViewId="0">
      <selection activeCell="B16" sqref="B16"/>
    </sheetView>
  </sheetViews>
  <sheetFormatPr defaultRowHeight="15" x14ac:dyDescent="0.25"/>
  <cols>
    <col min="1" max="1" width="4.140625" customWidth="1"/>
    <col min="2" max="2" width="39.42578125" customWidth="1"/>
    <col min="3" max="3" width="10.7109375" customWidth="1"/>
    <col min="4" max="4" width="9.140625" customWidth="1"/>
    <col min="5" max="5" width="7.85546875" customWidth="1"/>
    <col min="6" max="6" width="12.42578125" customWidth="1"/>
    <col min="7" max="7" width="12.85546875" customWidth="1"/>
    <col min="8" max="8" width="13" customWidth="1"/>
    <col min="9" max="9" width="14.28515625" customWidth="1"/>
    <col min="10" max="10" width="11.7109375" customWidth="1"/>
    <col min="11" max="11" width="11.28515625" customWidth="1"/>
    <col min="12" max="12" width="13" customWidth="1"/>
    <col min="14" max="14" width="15" customWidth="1"/>
    <col min="15" max="15" width="12.140625" hidden="1" customWidth="1"/>
    <col min="16" max="16" width="14" hidden="1" customWidth="1"/>
    <col min="17" max="17" width="14" customWidth="1"/>
    <col min="18" max="18" width="15.5703125" customWidth="1"/>
    <col min="19" max="19" width="11.85546875" customWidth="1"/>
  </cols>
  <sheetData>
    <row r="1" spans="1:19" s="2" customFormat="1" x14ac:dyDescent="0.25">
      <c r="A1" s="49" t="s">
        <v>17</v>
      </c>
      <c r="B1" s="49" t="s">
        <v>13</v>
      </c>
      <c r="C1" s="49"/>
      <c r="D1" s="49" t="s">
        <v>13</v>
      </c>
      <c r="E1" s="49" t="s">
        <v>13</v>
      </c>
      <c r="F1" s="49" t="s">
        <v>13</v>
      </c>
      <c r="G1" s="49" t="s">
        <v>13</v>
      </c>
      <c r="H1" s="49" t="s">
        <v>13</v>
      </c>
      <c r="I1" s="49"/>
      <c r="J1" s="49" t="s">
        <v>13</v>
      </c>
      <c r="K1" s="49"/>
      <c r="L1" s="49" t="s">
        <v>13</v>
      </c>
      <c r="M1" s="49"/>
      <c r="N1" s="49" t="s">
        <v>13</v>
      </c>
    </row>
    <row r="2" spans="1:19" s="2" customForma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9" s="1" customFormat="1" x14ac:dyDescent="0.25">
      <c r="A3" s="50" t="s">
        <v>6</v>
      </c>
      <c r="B3" s="50"/>
      <c r="C3" s="55" t="s">
        <v>43</v>
      </c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19" ht="78.75" customHeight="1" x14ac:dyDescent="0.25">
      <c r="A4" s="50" t="s">
        <v>1</v>
      </c>
      <c r="B4" s="50"/>
      <c r="C4" s="53" t="s">
        <v>24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19" ht="39.75" customHeight="1" x14ac:dyDescent="0.25">
      <c r="A5" s="50" t="s">
        <v>3</v>
      </c>
      <c r="B5" s="50"/>
      <c r="C5" s="53" t="s">
        <v>2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</row>
    <row r="6" spans="1:19" ht="54.75" customHeight="1" x14ac:dyDescent="0.25">
      <c r="A6" s="50" t="s">
        <v>5</v>
      </c>
      <c r="B6" s="50"/>
      <c r="C6" s="53" t="s">
        <v>4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</row>
    <row r="7" spans="1:19" s="2" customFormat="1" ht="81" customHeight="1" x14ac:dyDescent="0.25">
      <c r="A7" s="50" t="s">
        <v>18</v>
      </c>
      <c r="B7" s="50"/>
      <c r="C7" s="54" t="s">
        <v>19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</row>
    <row r="8" spans="1:19" s="2" customFormat="1" ht="43.5" customHeight="1" x14ac:dyDescent="0.25">
      <c r="A8" s="51" t="s">
        <v>9</v>
      </c>
      <c r="B8" s="45" t="s">
        <v>7</v>
      </c>
      <c r="C8" s="45" t="s">
        <v>23</v>
      </c>
      <c r="D8" s="45" t="s">
        <v>10</v>
      </c>
      <c r="E8" s="37" t="s">
        <v>0</v>
      </c>
      <c r="F8" s="37" t="s">
        <v>11</v>
      </c>
      <c r="G8" s="37"/>
      <c r="H8" s="37"/>
      <c r="I8" s="38" t="s">
        <v>20</v>
      </c>
      <c r="J8" s="38"/>
      <c r="K8" s="38"/>
      <c r="L8" s="39" t="s">
        <v>12</v>
      </c>
      <c r="M8" s="39"/>
      <c r="N8" s="39"/>
    </row>
    <row r="9" spans="1:19" s="2" customFormat="1" ht="50.25" customHeight="1" x14ac:dyDescent="0.25">
      <c r="A9" s="52"/>
      <c r="B9" s="46"/>
      <c r="C9" s="46"/>
      <c r="D9" s="46"/>
      <c r="E9" s="37"/>
      <c r="F9" s="7" t="s">
        <v>28</v>
      </c>
      <c r="G9" s="7" t="s">
        <v>29</v>
      </c>
      <c r="H9" s="7" t="s">
        <v>30</v>
      </c>
      <c r="I9" s="41" t="s">
        <v>14</v>
      </c>
      <c r="J9" s="41" t="s">
        <v>8</v>
      </c>
      <c r="K9" s="41" t="s">
        <v>22</v>
      </c>
      <c r="L9" s="41" t="s">
        <v>21</v>
      </c>
      <c r="M9" s="43" t="s">
        <v>15</v>
      </c>
      <c r="N9" s="43" t="s">
        <v>27</v>
      </c>
    </row>
    <row r="10" spans="1:19" s="5" customFormat="1" ht="39" customHeight="1" x14ac:dyDescent="0.2">
      <c r="A10" s="52"/>
      <c r="B10" s="46"/>
      <c r="C10" s="46"/>
      <c r="D10" s="46"/>
      <c r="E10" s="45"/>
      <c r="F10" s="6"/>
      <c r="G10" s="6"/>
      <c r="H10" s="6"/>
      <c r="I10" s="42"/>
      <c r="J10" s="42"/>
      <c r="K10" s="42"/>
      <c r="L10" s="42"/>
      <c r="M10" s="44"/>
      <c r="N10" s="44"/>
    </row>
    <row r="11" spans="1:19" s="5" customFormat="1" ht="25.5" x14ac:dyDescent="0.2">
      <c r="A11" s="18">
        <v>1</v>
      </c>
      <c r="B11" s="21" t="s">
        <v>33</v>
      </c>
      <c r="C11" s="22" t="s">
        <v>44</v>
      </c>
      <c r="D11" s="22" t="s">
        <v>26</v>
      </c>
      <c r="E11" s="22">
        <v>1</v>
      </c>
      <c r="F11" s="32">
        <v>3836</v>
      </c>
      <c r="G11" s="33">
        <v>4761.67</v>
      </c>
      <c r="H11" s="33">
        <v>4388.96</v>
      </c>
      <c r="I11" s="13">
        <f>AVERAGE(F11:H11)</f>
        <v>4328.88</v>
      </c>
      <c r="J11" s="14">
        <f>SQRT(((SUM((POWER(F11-I11,2)),(POWER(G11-I11,2)),(POWER(H11-I11,2))))/(COLUMNS(F11:H11)-1)))</f>
        <v>465.75</v>
      </c>
      <c r="K11" s="15">
        <f>J11/I11*100</f>
        <v>10.7591340023285</v>
      </c>
      <c r="L11" s="14">
        <f>((E11/3)*(SUM(F11:H11)))</f>
        <v>4328.88</v>
      </c>
      <c r="M11" s="16">
        <f>L11/E11</f>
        <v>4328.88</v>
      </c>
      <c r="N11" s="16">
        <f>M11*E11</f>
        <v>4328.88</v>
      </c>
      <c r="O11" s="17"/>
      <c r="P11" s="17"/>
      <c r="Q11" s="19"/>
      <c r="R11" s="19"/>
      <c r="S11" s="19"/>
    </row>
    <row r="12" spans="1:19" s="5" customFormat="1" ht="25.5" x14ac:dyDescent="0.2">
      <c r="A12" s="18">
        <v>2</v>
      </c>
      <c r="B12" s="21" t="s">
        <v>35</v>
      </c>
      <c r="C12" s="22" t="s">
        <v>34</v>
      </c>
      <c r="D12" s="22" t="s">
        <v>26</v>
      </c>
      <c r="E12" s="22">
        <v>1</v>
      </c>
      <c r="F12" s="32">
        <v>2298</v>
      </c>
      <c r="G12" s="33">
        <v>2383.41</v>
      </c>
      <c r="H12" s="33">
        <v>2196.9899999999998</v>
      </c>
      <c r="I12" s="13">
        <f t="shared" ref="I12:I19" si="0">AVERAGE(F12:H12)</f>
        <v>2292.8000000000002</v>
      </c>
      <c r="J12" s="14">
        <f t="shared" ref="J12:J19" si="1">SQRT(((SUM((POWER(F12-I12,2)),(POWER(G12-I12,2)),(POWER(H12-I12,2))))/(COLUMNS(F12:H12)-1)))</f>
        <v>93.32</v>
      </c>
      <c r="K12" s="15">
        <f t="shared" ref="K12:K19" si="2">J12/I12*100</f>
        <v>4.0701325889741797</v>
      </c>
      <c r="L12" s="14">
        <f t="shared" ref="L12:L19" si="3">((E12/3)*(SUM(F12:H12)))</f>
        <v>2292.8000000000002</v>
      </c>
      <c r="M12" s="16">
        <f t="shared" ref="M12:M19" si="4">L12/E12</f>
        <v>2292.8000000000002</v>
      </c>
      <c r="N12" s="16">
        <f t="shared" ref="N12:N19" si="5">M12*E12</f>
        <v>2292.8000000000002</v>
      </c>
      <c r="O12" s="17"/>
      <c r="P12" s="17"/>
      <c r="Q12" s="19"/>
      <c r="R12" s="19"/>
      <c r="S12" s="19"/>
    </row>
    <row r="13" spans="1:19" s="5" customFormat="1" ht="25.5" x14ac:dyDescent="0.2">
      <c r="A13" s="18">
        <v>3</v>
      </c>
      <c r="B13" s="21" t="s">
        <v>36</v>
      </c>
      <c r="C13" s="22" t="s">
        <v>34</v>
      </c>
      <c r="D13" s="22" t="s">
        <v>26</v>
      </c>
      <c r="E13" s="22">
        <v>1</v>
      </c>
      <c r="F13" s="32">
        <v>2221</v>
      </c>
      <c r="G13" s="33">
        <v>2648.68</v>
      </c>
      <c r="H13" s="33">
        <v>2441.52</v>
      </c>
      <c r="I13" s="13">
        <f t="shared" si="0"/>
        <v>2437.0700000000002</v>
      </c>
      <c r="J13" s="14">
        <f t="shared" si="1"/>
        <v>213.87</v>
      </c>
      <c r="K13" s="15">
        <f t="shared" si="2"/>
        <v>8.7757019699885497</v>
      </c>
      <c r="L13" s="14">
        <f t="shared" si="3"/>
        <v>2437.0700000000002</v>
      </c>
      <c r="M13" s="16">
        <f t="shared" si="4"/>
        <v>2437.0700000000002</v>
      </c>
      <c r="N13" s="16">
        <f t="shared" si="5"/>
        <v>2437.0700000000002</v>
      </c>
      <c r="O13" s="17"/>
      <c r="P13" s="17"/>
      <c r="Q13" s="19"/>
      <c r="R13" s="19"/>
      <c r="S13" s="19"/>
    </row>
    <row r="14" spans="1:19" s="5" customFormat="1" ht="25.5" x14ac:dyDescent="0.2">
      <c r="A14" s="18">
        <v>4</v>
      </c>
      <c r="B14" s="21" t="s">
        <v>37</v>
      </c>
      <c r="C14" s="22" t="s">
        <v>34</v>
      </c>
      <c r="D14" s="22" t="s">
        <v>26</v>
      </c>
      <c r="E14" s="22">
        <v>2</v>
      </c>
      <c r="F14" s="32">
        <v>2737</v>
      </c>
      <c r="G14" s="33">
        <v>3269.02</v>
      </c>
      <c r="H14" s="33">
        <v>3013.34</v>
      </c>
      <c r="I14" s="13">
        <f t="shared" si="0"/>
        <v>3006.45</v>
      </c>
      <c r="J14" s="14">
        <f t="shared" si="1"/>
        <v>266.08</v>
      </c>
      <c r="K14" s="15">
        <f t="shared" si="2"/>
        <v>8.8503051772023493</v>
      </c>
      <c r="L14" s="14">
        <f t="shared" si="3"/>
        <v>6012.91</v>
      </c>
      <c r="M14" s="16">
        <f t="shared" si="4"/>
        <v>3006.46</v>
      </c>
      <c r="N14" s="16">
        <f t="shared" si="5"/>
        <v>6012.92</v>
      </c>
      <c r="O14" s="17"/>
      <c r="P14" s="17"/>
      <c r="Q14" s="19"/>
      <c r="R14" s="19"/>
      <c r="S14" s="19"/>
    </row>
    <row r="15" spans="1:19" s="5" customFormat="1" ht="25.5" x14ac:dyDescent="0.2">
      <c r="A15" s="18">
        <v>5</v>
      </c>
      <c r="B15" s="21" t="s">
        <v>38</v>
      </c>
      <c r="C15" s="22" t="s">
        <v>31</v>
      </c>
      <c r="D15" s="22" t="s">
        <v>26</v>
      </c>
      <c r="E15" s="22">
        <v>1</v>
      </c>
      <c r="F15" s="32">
        <v>3727</v>
      </c>
      <c r="G15" s="33">
        <v>4618.53</v>
      </c>
      <c r="H15" s="33">
        <v>4257.3</v>
      </c>
      <c r="I15" s="13">
        <f t="shared" si="0"/>
        <v>4200.9399999999996</v>
      </c>
      <c r="J15" s="14">
        <f t="shared" si="1"/>
        <v>448.43</v>
      </c>
      <c r="K15" s="15">
        <f t="shared" si="2"/>
        <v>10.674515703628201</v>
      </c>
      <c r="L15" s="14">
        <f t="shared" si="3"/>
        <v>4200.9399999999996</v>
      </c>
      <c r="M15" s="16">
        <f t="shared" si="4"/>
        <v>4200.9399999999996</v>
      </c>
      <c r="N15" s="16">
        <f t="shared" si="5"/>
        <v>4200.9399999999996</v>
      </c>
      <c r="O15" s="17"/>
      <c r="P15" s="17"/>
      <c r="Q15" s="19"/>
      <c r="R15" s="19"/>
      <c r="S15" s="19"/>
    </row>
    <row r="16" spans="1:19" s="5" customFormat="1" ht="25.5" x14ac:dyDescent="0.2">
      <c r="A16" s="18">
        <v>6</v>
      </c>
      <c r="B16" s="21" t="s">
        <v>46</v>
      </c>
      <c r="C16" s="22" t="s">
        <v>42</v>
      </c>
      <c r="D16" s="22" t="s">
        <v>26</v>
      </c>
      <c r="E16" s="22">
        <v>1</v>
      </c>
      <c r="F16" s="32">
        <v>1110</v>
      </c>
      <c r="G16" s="33">
        <v>1344.07</v>
      </c>
      <c r="H16" s="33">
        <v>1238.94</v>
      </c>
      <c r="I16" s="13">
        <f t="shared" si="0"/>
        <v>1231</v>
      </c>
      <c r="J16" s="14">
        <f t="shared" si="1"/>
        <v>117.24</v>
      </c>
      <c r="K16" s="15">
        <f t="shared" si="2"/>
        <v>9.5239642567018699</v>
      </c>
      <c r="L16" s="14">
        <f t="shared" si="3"/>
        <v>1231</v>
      </c>
      <c r="M16" s="16">
        <f t="shared" si="4"/>
        <v>1231</v>
      </c>
      <c r="N16" s="16">
        <f t="shared" si="5"/>
        <v>1231</v>
      </c>
      <c r="O16" s="17"/>
      <c r="P16" s="17"/>
      <c r="Q16" s="19"/>
      <c r="R16" s="19"/>
      <c r="S16" s="19"/>
    </row>
    <row r="17" spans="1:19" s="5" customFormat="1" ht="38.25" x14ac:dyDescent="0.2">
      <c r="A17" s="18">
        <v>7</v>
      </c>
      <c r="B17" s="21" t="s">
        <v>39</v>
      </c>
      <c r="C17" s="22" t="s">
        <v>42</v>
      </c>
      <c r="D17" s="22" t="s">
        <v>26</v>
      </c>
      <c r="E17" s="22">
        <v>10</v>
      </c>
      <c r="F17" s="32">
        <v>650.79999999999995</v>
      </c>
      <c r="G17" s="33">
        <v>775.42</v>
      </c>
      <c r="H17" s="33">
        <v>714.77</v>
      </c>
      <c r="I17" s="13">
        <f t="shared" si="0"/>
        <v>713.66</v>
      </c>
      <c r="J17" s="14">
        <f t="shared" si="1"/>
        <v>62.32</v>
      </c>
      <c r="K17" s="15">
        <f t="shared" si="2"/>
        <v>8.7324496258722704</v>
      </c>
      <c r="L17" s="14">
        <f t="shared" si="3"/>
        <v>7136.63</v>
      </c>
      <c r="M17" s="16">
        <f t="shared" si="4"/>
        <v>713.66</v>
      </c>
      <c r="N17" s="16">
        <f t="shared" si="5"/>
        <v>7136.6</v>
      </c>
      <c r="O17" s="17"/>
      <c r="P17" s="17"/>
      <c r="Q17" s="19"/>
      <c r="R17" s="19"/>
      <c r="S17" s="19"/>
    </row>
    <row r="18" spans="1:19" s="5" customFormat="1" ht="38.25" x14ac:dyDescent="0.2">
      <c r="A18" s="18">
        <v>8</v>
      </c>
      <c r="B18" s="21" t="s">
        <v>40</v>
      </c>
      <c r="C18" s="22" t="s">
        <v>42</v>
      </c>
      <c r="D18" s="22" t="s">
        <v>26</v>
      </c>
      <c r="E18" s="22">
        <v>7</v>
      </c>
      <c r="F18" s="32">
        <v>694.71</v>
      </c>
      <c r="G18" s="33">
        <v>828.48</v>
      </c>
      <c r="H18" s="33">
        <v>763.68</v>
      </c>
      <c r="I18" s="13">
        <f t="shared" si="0"/>
        <v>762.29</v>
      </c>
      <c r="J18" s="14">
        <f t="shared" si="1"/>
        <v>66.900000000000006</v>
      </c>
      <c r="K18" s="15">
        <f t="shared" si="2"/>
        <v>8.776187540175</v>
      </c>
      <c r="L18" s="14">
        <f t="shared" si="3"/>
        <v>5336.03</v>
      </c>
      <c r="M18" s="16">
        <f t="shared" si="4"/>
        <v>762.29</v>
      </c>
      <c r="N18" s="16">
        <f t="shared" si="5"/>
        <v>5336.03</v>
      </c>
      <c r="O18" s="17"/>
      <c r="P18" s="17"/>
      <c r="Q18" s="19"/>
      <c r="R18" s="19"/>
      <c r="S18" s="19"/>
    </row>
    <row r="19" spans="1:19" s="5" customFormat="1" ht="39" thickBot="1" x14ac:dyDescent="0.25">
      <c r="A19" s="18">
        <v>9</v>
      </c>
      <c r="B19" s="21" t="s">
        <v>45</v>
      </c>
      <c r="C19" s="22" t="s">
        <v>41</v>
      </c>
      <c r="D19" s="22" t="s">
        <v>26</v>
      </c>
      <c r="E19" s="22">
        <v>3</v>
      </c>
      <c r="F19" s="32">
        <v>1060.67</v>
      </c>
      <c r="G19" s="33">
        <v>1262.44</v>
      </c>
      <c r="H19" s="33">
        <v>1163.7</v>
      </c>
      <c r="I19" s="13">
        <f t="shared" si="0"/>
        <v>1162.27</v>
      </c>
      <c r="J19" s="14">
        <f t="shared" si="1"/>
        <v>100.89</v>
      </c>
      <c r="K19" s="15">
        <f t="shared" si="2"/>
        <v>8.6804270952532505</v>
      </c>
      <c r="L19" s="14">
        <f t="shared" si="3"/>
        <v>3486.81</v>
      </c>
      <c r="M19" s="16">
        <f t="shared" si="4"/>
        <v>1162.27</v>
      </c>
      <c r="N19" s="34">
        <f t="shared" si="5"/>
        <v>3486.81</v>
      </c>
      <c r="O19" s="17"/>
      <c r="P19" s="17"/>
      <c r="Q19" s="19"/>
      <c r="R19" s="19"/>
      <c r="S19" s="19"/>
    </row>
    <row r="20" spans="1:19" s="2" customFormat="1" ht="15.75" thickBot="1" x14ac:dyDescent="0.3">
      <c r="A20" s="23"/>
      <c r="B20" s="24"/>
      <c r="C20" s="25"/>
      <c r="D20" s="26"/>
      <c r="E20" s="25"/>
      <c r="F20" s="27"/>
      <c r="G20" s="27"/>
      <c r="H20" s="27"/>
      <c r="I20" s="28"/>
      <c r="J20" s="29"/>
      <c r="K20" s="31"/>
      <c r="L20" s="40" t="s">
        <v>16</v>
      </c>
      <c r="M20" s="40"/>
      <c r="N20" s="35">
        <f>SUM(N11:N19)</f>
        <v>36463.050000000003</v>
      </c>
      <c r="O20" s="30"/>
      <c r="P20" s="30"/>
      <c r="Q20" s="20">
        <f>SUM(Q11:Q19)</f>
        <v>0</v>
      </c>
      <c r="R20" s="20">
        <f>SUM(R11:R19)</f>
        <v>0</v>
      </c>
      <c r="S20" s="20">
        <f>SUM(S11:S19)</f>
        <v>0</v>
      </c>
    </row>
    <row r="21" spans="1:19" s="3" customFormat="1" ht="15.75" customHeight="1" x14ac:dyDescent="0.25">
      <c r="A21" s="47" t="s">
        <v>32</v>
      </c>
      <c r="B21" s="47"/>
      <c r="C21" s="48"/>
      <c r="D21" s="48"/>
      <c r="E21" s="48"/>
      <c r="F21" s="8"/>
      <c r="G21" s="8"/>
      <c r="H21" s="8"/>
      <c r="I21" s="9"/>
      <c r="J21" s="9"/>
      <c r="K21" s="10"/>
      <c r="L21" s="11"/>
      <c r="M21" s="11"/>
      <c r="N21" s="11"/>
      <c r="O21" s="2">
        <v>0.723169342596513</v>
      </c>
    </row>
    <row r="22" spans="1:19" s="3" customFormat="1" ht="15.75" x14ac:dyDescent="0.25">
      <c r="A22" s="36" t="s">
        <v>25</v>
      </c>
      <c r="B22" s="36"/>
      <c r="C22" s="36"/>
      <c r="D22" s="36"/>
      <c r="E22" s="36"/>
      <c r="F22" s="36"/>
      <c r="G22" s="36"/>
      <c r="H22" s="36"/>
      <c r="I22" s="12"/>
      <c r="J22" s="12"/>
      <c r="K22" s="12"/>
      <c r="L22" s="11"/>
      <c r="M22" s="11"/>
      <c r="N22" s="11"/>
      <c r="O22" s="2">
        <v>0.723169342596513</v>
      </c>
    </row>
    <row r="23" spans="1:19" x14ac:dyDescent="0.25">
      <c r="O23" s="2">
        <v>0.723169342596513</v>
      </c>
    </row>
    <row r="24" spans="1:19" x14ac:dyDescent="0.25">
      <c r="O24" s="2">
        <v>0.723169342596513</v>
      </c>
    </row>
    <row r="25" spans="1:19" x14ac:dyDescent="0.25">
      <c r="O25" s="2">
        <v>0.723169342596513</v>
      </c>
    </row>
    <row r="26" spans="1:19" x14ac:dyDescent="0.25">
      <c r="O26" s="2">
        <v>0.723169342596513</v>
      </c>
    </row>
    <row r="27" spans="1:19" x14ac:dyDescent="0.25">
      <c r="O27" s="2">
        <v>0.723169342596513</v>
      </c>
    </row>
    <row r="28" spans="1:19" x14ac:dyDescent="0.25">
      <c r="O28" s="2">
        <v>0.723169342596513</v>
      </c>
    </row>
    <row r="29" spans="1:19" x14ac:dyDescent="0.25">
      <c r="O29" s="2">
        <v>0.723169342596513</v>
      </c>
    </row>
    <row r="30" spans="1:19" x14ac:dyDescent="0.25">
      <c r="O30" s="2">
        <v>0.723169342596513</v>
      </c>
    </row>
    <row r="31" spans="1:19" x14ac:dyDescent="0.25">
      <c r="O31" s="2">
        <v>0.723169342596513</v>
      </c>
    </row>
    <row r="32" spans="1:19" x14ac:dyDescent="0.25">
      <c r="O32" s="2">
        <v>0.723169342596513</v>
      </c>
    </row>
    <row r="33" spans="15:15" x14ac:dyDescent="0.25">
      <c r="O33" s="2">
        <v>0.723169342596513</v>
      </c>
    </row>
    <row r="34" spans="15:15" x14ac:dyDescent="0.25">
      <c r="O34" s="2">
        <v>0.723169342596513</v>
      </c>
    </row>
    <row r="35" spans="15:15" x14ac:dyDescent="0.25">
      <c r="O35" s="2">
        <v>0.723169342596513</v>
      </c>
    </row>
    <row r="36" spans="15:15" x14ac:dyDescent="0.25">
      <c r="O36" s="2">
        <v>0.723169342596513</v>
      </c>
    </row>
    <row r="37" spans="15:15" x14ac:dyDescent="0.25">
      <c r="O37" s="2">
        <v>0.723169342596513</v>
      </c>
    </row>
    <row r="38" spans="15:15" x14ac:dyDescent="0.25">
      <c r="O38" s="2">
        <v>0.723169342596513</v>
      </c>
    </row>
    <row r="39" spans="15:15" x14ac:dyDescent="0.25">
      <c r="O39" s="2">
        <v>0.723169342596513</v>
      </c>
    </row>
    <row r="40" spans="15:15" x14ac:dyDescent="0.25">
      <c r="O40" s="2">
        <v>0.723169342596513</v>
      </c>
    </row>
    <row r="41" spans="15:15" x14ac:dyDescent="0.25">
      <c r="O41" s="2">
        <v>0.723169342596513</v>
      </c>
    </row>
    <row r="42" spans="15:15" x14ac:dyDescent="0.25">
      <c r="O42" s="2">
        <v>0.723169342596513</v>
      </c>
    </row>
    <row r="43" spans="15:15" x14ac:dyDescent="0.25">
      <c r="O43" s="2">
        <v>0.723169342596513</v>
      </c>
    </row>
    <row r="44" spans="15:15" x14ac:dyDescent="0.25">
      <c r="O44" s="2">
        <v>0.723169342596513</v>
      </c>
    </row>
    <row r="45" spans="15:15" x14ac:dyDescent="0.25">
      <c r="O45" s="2">
        <v>0.723169342596513</v>
      </c>
    </row>
    <row r="46" spans="15:15" x14ac:dyDescent="0.25">
      <c r="O46" s="2">
        <v>0.723169342596513</v>
      </c>
    </row>
  </sheetData>
  <mergeCells count="28">
    <mergeCell ref="A1:N1"/>
    <mergeCell ref="A7:B7"/>
    <mergeCell ref="A3:B3"/>
    <mergeCell ref="A6:B6"/>
    <mergeCell ref="A8:A10"/>
    <mergeCell ref="B8:B10"/>
    <mergeCell ref="C6:N6"/>
    <mergeCell ref="E8:E10"/>
    <mergeCell ref="C7:N7"/>
    <mergeCell ref="C8:C10"/>
    <mergeCell ref="C3:N3"/>
    <mergeCell ref="C4:N4"/>
    <mergeCell ref="C5:N5"/>
    <mergeCell ref="A4:B4"/>
    <mergeCell ref="A5:B5"/>
    <mergeCell ref="A22:H22"/>
    <mergeCell ref="F8:H8"/>
    <mergeCell ref="I8:K8"/>
    <mergeCell ref="L8:N8"/>
    <mergeCell ref="L20:M20"/>
    <mergeCell ref="L9:L10"/>
    <mergeCell ref="I9:I10"/>
    <mergeCell ref="J9:J10"/>
    <mergeCell ref="K9:K10"/>
    <mergeCell ref="M9:M10"/>
    <mergeCell ref="N9:N10"/>
    <mergeCell ref="D8:D10"/>
    <mergeCell ref="A21:E21"/>
  </mergeCells>
  <pageMargins left="0.31496062992125984" right="0.31496062992125984" top="0.35433070866141736" bottom="0.35433070866141736" header="0.31496062992125984" footer="0.31496062992125984"/>
  <pageSetup paperSize="9" scale="77" fitToHeight="0" orientation="landscape" verticalDpi="598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2026-08-19T08:45:08Z</dcterms:modified>
</cp:coreProperties>
</file>