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kadorov_aa\Desktop\Закупка МиС\2026\Масло, мочевина\"/>
    </mc:Choice>
  </mc:AlternateContent>
  <bookViews>
    <workbookView xWindow="480" yWindow="180" windowWidth="9420" windowHeight="11445"/>
  </bookViews>
  <sheets>
    <sheet name="Лист1" sheetId="1" r:id="rId1"/>
  </sheets>
  <definedNames>
    <definedName name="_xlnm.Print_Titles" localSheetId="0">Лист1!$10:$11</definedName>
  </definedNames>
  <calcPr calcId="162913"/>
</workbook>
</file>

<file path=xl/calcChain.xml><?xml version="1.0" encoding="utf-8"?>
<calcChain xmlns="http://schemas.openxmlformats.org/spreadsheetml/2006/main">
  <c r="H47" i="1" l="1"/>
  <c r="F47" i="1"/>
  <c r="J49" i="1"/>
  <c r="J50" i="1" s="1"/>
  <c r="J51" i="1" s="1"/>
  <c r="J48" i="1"/>
  <c r="J47" i="1"/>
  <c r="K47" i="1" l="1"/>
  <c r="H42" i="1"/>
  <c r="F42" i="1"/>
  <c r="J42" i="1"/>
  <c r="J44" i="1"/>
  <c r="K42" i="1" s="1"/>
  <c r="J43" i="1"/>
  <c r="H37" i="1"/>
  <c r="F37" i="1"/>
  <c r="J37" i="1"/>
  <c r="J39" i="1"/>
  <c r="K37" i="1" s="1"/>
  <c r="J38" i="1"/>
  <c r="H32" i="1"/>
  <c r="F32" i="1"/>
  <c r="J32" i="1"/>
  <c r="J34" i="1"/>
  <c r="J35" i="1" s="1"/>
  <c r="J36" i="1" s="1"/>
  <c r="J33" i="1"/>
  <c r="J45" i="1" l="1"/>
  <c r="J46" i="1" s="1"/>
  <c r="K32" i="1"/>
  <c r="J40" i="1"/>
  <c r="J41" i="1" s="1"/>
  <c r="J24" i="1"/>
  <c r="K22" i="1" s="1"/>
  <c r="J54" i="1" l="1"/>
  <c r="K52" i="1" s="1"/>
  <c r="J29" i="1"/>
  <c r="K27" i="1" s="1"/>
  <c r="J19" i="1"/>
  <c r="K17" i="1" s="1"/>
  <c r="J14" i="1"/>
  <c r="J55" i="1" l="1"/>
  <c r="J53" i="1"/>
  <c r="J52" i="1"/>
  <c r="H52" i="1"/>
  <c r="F52" i="1"/>
  <c r="J30" i="1"/>
  <c r="J31" i="1" s="1"/>
  <c r="J28" i="1"/>
  <c r="J27" i="1"/>
  <c r="H27" i="1"/>
  <c r="F27" i="1"/>
  <c r="J56" i="1" l="1"/>
  <c r="J25" i="1"/>
  <c r="J26" i="1" s="1"/>
  <c r="J23" i="1"/>
  <c r="J22" i="1"/>
  <c r="H22" i="1"/>
  <c r="F22" i="1"/>
  <c r="J20" i="1"/>
  <c r="J21" i="1" s="1"/>
  <c r="J18" i="1"/>
  <c r="J17" i="1"/>
  <c r="H17" i="1"/>
  <c r="F17" i="1"/>
  <c r="F12" i="1" l="1"/>
  <c r="H12" i="1"/>
  <c r="J12" i="1"/>
  <c r="J13" i="1"/>
  <c r="J15" i="1" l="1"/>
  <c r="J16" i="1" s="1"/>
  <c r="K12" i="1"/>
  <c r="K57" i="1" s="1"/>
</calcChain>
</file>

<file path=xl/sharedStrings.xml><?xml version="1.0" encoding="utf-8"?>
<sst xmlns="http://schemas.openxmlformats.org/spreadsheetml/2006/main" count="83" uniqueCount="37">
  <si>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</si>
  <si>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</si>
  <si>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</si>
  <si>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</si>
  <si>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</si>
  <si>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</si>
  <si>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</si>
  <si>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</si>
  <si>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</si>
  <si>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</si>
  <si>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</si>
  <si>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</si>
  <si>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</si>
  <si>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</si>
  <si>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</si>
  <si>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</si>
  <si>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</si>
  <si>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</si>
  <si>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</si>
  <si>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</si>
  <si>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</si>
  <si>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Обоснования начальной (максимальной) цены контракта
на поставку масел, смазок и специальных жидкостей для нужд Главного управления МЧС России по Ростовской области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</si>
  <si>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11.03.2022г.</t>
  </si>
  <si>
    <t>А.А. Быкадоров</t>
  </si>
  <si>
    <t>Литр; куб. дециметр</t>
  </si>
  <si>
    <t>Жидкость охлаждающая G12 (канистра до 10 включительно)</t>
  </si>
  <si>
    <t>Жидкость охлаждающая G11 (канистра до 10 включительно)</t>
  </si>
  <si>
    <t xml:space="preserve">Масло моторное для бензиновых двигателей 10W-40 SL/CF (канистра до 20 литров включительно)
</t>
  </si>
  <si>
    <t>Предложение №1
от 20.11.2025 
б/н</t>
  </si>
  <si>
    <t>Предложение №2
от 21.11.2025
б/н</t>
  </si>
  <si>
    <t>Предложение №3
от 21.11.2025 
б/н</t>
  </si>
  <si>
    <t>Масло моторное для бензиновых двигателей 5W-30 SN/CF С3 
(канистра от 1 до 5 литров включительно)</t>
  </si>
  <si>
    <t xml:space="preserve">Масло моторное для дизельных двигателей 10W-40 CF-4/CF/SJ 
(канистра до 20 литров включительно)
</t>
  </si>
  <si>
    <t>Масло трансмиссионное 75W-80 GL-4
(канистра от 4 до 20 литров включительно)</t>
  </si>
  <si>
    <t>Масло трансмиссионное 80W-90 GL-5 с Limited Slip свойствами
(канистра от 4 до 20 литров включительно)</t>
  </si>
  <si>
    <t>Восстановитель оксидов азота (водный раствор карамбида) 
(канистра 20 литров)</t>
  </si>
  <si>
    <t xml:space="preserve">Жидкость охлаждающая А-40М тосол 
(канистра до 10 литров включительно)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</si>
</sst>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" fontId="2" fillId="0" borderId="9" xfId="0" applyNumberFormat="1" applyFont="1" applyFill="1" applyBorder="1" applyAlignment="1">
      <alignment horizontal="center" vertical="top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7" fillId="0" borderId="19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center" vertical="top" wrapText="1"/>
    </xf>
    <xf numFmtId="4" fontId="2" fillId="0" borderId="12" xfId="0" applyNumberFormat="1" applyFont="1" applyBorder="1" applyAlignment="1">
      <alignment horizontal="center" vertical="top" wrapText="1"/>
    </xf>
    <xf numFmtId="4" fontId="2" fillId="0" borderId="10" xfId="0" applyNumberFormat="1" applyFont="1" applyFill="1" applyBorder="1" applyAlignment="1">
      <alignment horizontal="center" vertical="top" wrapText="1"/>
    </xf>
    <xf numFmtId="4" fontId="2" fillId="0" borderId="11" xfId="0" applyNumberFormat="1" applyFont="1" applyFill="1" applyBorder="1" applyAlignment="1">
      <alignment horizontal="center" vertical="top" wrapText="1"/>
    </xf>
    <xf numFmtId="4" fontId="2" fillId="0" borderId="12" xfId="0" applyNumberFormat="1" applyFont="1" applyFill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32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2" fillId="0" borderId="20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right" vertical="center" wrapText="1"/>
    </xf>
    <xf numFmtId="4" fontId="2" fillId="2" borderId="21" xfId="0" applyNumberFormat="1" applyFont="1" applyFill="1" applyBorder="1" applyAlignment="1">
      <alignment horizontal="right" vertical="center" wrapText="1"/>
    </xf>
    <xf numFmtId="4" fontId="2" fillId="2" borderId="22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justify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4</xdr:row>
      <xdr:rowOff>30480</xdr:rowOff>
    </xdr:from>
    <xdr:to>
      <xdr:col>9</xdr:col>
      <xdr:colOff>693420</xdr:colOff>
      <xdr:row>5</xdr:row>
      <xdr:rowOff>236220</xdr:rowOff>
    </xdr:to>
    <xdr:grpSp>
      <xdr:nvGrpSpPr>
        <xdr:cNvPr id="15" name="Группа 14"/>
        <xdr:cNvGrpSpPr/>
      </xdr:nvGrpSpPr>
      <xdr:grpSpPr>
        <a:xfrm>
          <a:off x="6092190" y="1418409"/>
          <a:ext cx="5500551" cy="431618"/>
          <a:chOff x="2590800" y="792480"/>
          <a:chExt cx="4672965" cy="453390"/>
        </a:xfrm>
      </xdr:grpSpPr>
      <xdr:cxnSp macro="">
        <xdr:nvCxnSpPr>
          <xdr:cNvPr id="4" name="Прямая соединительная линия 3"/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/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/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/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3"/>
  <sheetViews>
    <sheetView tabSelected="1" topLeftCell="A10" zoomScale="70" zoomScaleNormal="70" workbookViewId="0">
      <selection activeCell="D17" sqref="D17:D21"/>
    </sheetView>
  </sheetViews>
  <sheetFormatPr defaultRowHeight="15" x14ac:dyDescent="0.25"/>
  <cols>
    <col min="1" max="1" width="5.85546875" style="1" customWidth="1"/>
    <col min="2" max="2" width="73.28515625" style="13" customWidth="1"/>
    <col min="3" max="3" width="8" style="1" customWidth="1"/>
    <col min="4" max="4" width="10" style="17" customWidth="1"/>
    <col min="5" max="9" width="13.28515625" style="1" customWidth="1"/>
    <col min="10" max="10" width="13.28515625" style="17" customWidth="1"/>
    <col min="11" max="11" width="18.5703125" style="1" customWidth="1"/>
    <col min="12" max="12" width="3.140625" style="1" customWidth="1"/>
    <col min="13" max="13" width="2.85546875" style="1" customWidth="1"/>
    <col min="14" max="14" width="3.140625" style="1" customWidth="1"/>
    <col min="15" max="15" width="3" style="1" customWidth="1"/>
    <col min="16" max="16" width="3.140625" style="1" customWidth="1"/>
    <col min="17" max="17" width="2.5703125" style="1" customWidth="1"/>
    <col min="18" max="18" width="3.140625" style="1" customWidth="1"/>
    <col min="19" max="19" width="2.5703125" style="1" customWidth="1"/>
    <col min="20" max="20" width="3.140625" style="1" customWidth="1"/>
    <col min="21" max="21" width="2.85546875" style="1" customWidth="1"/>
    <col min="22" max="22" width="2.42578125" style="1" customWidth="1"/>
    <col min="23" max="23" width="2.85546875" style="1" customWidth="1"/>
    <col min="24" max="24" width="3" style="1" customWidth="1"/>
    <col min="25" max="25" width="19.7109375" style="1" customWidth="1"/>
    <col min="26" max="16384" width="9.140625" style="1"/>
  </cols>
  <sheetData>
    <row r="1" spans="1:11" ht="45.75" customHeight="1" x14ac:dyDescent="0.25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2.5" customHeight="1" x14ac:dyDescent="0.25">
      <c r="A2" s="63"/>
      <c r="B2" s="63"/>
      <c r="C2" s="63"/>
      <c r="D2" s="14"/>
      <c r="E2" s="70" t="s">
        <v>5</v>
      </c>
      <c r="F2" s="70"/>
      <c r="G2" s="70"/>
      <c r="H2" s="70"/>
      <c r="I2" s="70"/>
      <c r="J2" s="70"/>
    </row>
    <row r="3" spans="1:11" ht="19.5" customHeight="1" x14ac:dyDescent="0.25">
      <c r="A3" s="63"/>
      <c r="B3" s="63"/>
      <c r="C3" s="63"/>
      <c r="D3" s="14"/>
      <c r="E3" s="71" t="s">
        <v>14</v>
      </c>
      <c r="F3" s="71"/>
      <c r="G3" s="70" t="s">
        <v>7</v>
      </c>
      <c r="H3" s="70"/>
      <c r="I3" s="70"/>
      <c r="J3" s="70"/>
    </row>
    <row r="4" spans="1:11" ht="21.75" customHeight="1" x14ac:dyDescent="0.25">
      <c r="A4" s="63"/>
      <c r="B4" s="63"/>
      <c r="C4" s="63"/>
      <c r="D4" s="14"/>
      <c r="E4" s="70" t="s">
        <v>6</v>
      </c>
      <c r="F4" s="70"/>
      <c r="G4" s="70"/>
      <c r="H4" s="70"/>
      <c r="I4" s="70"/>
      <c r="J4" s="70"/>
    </row>
    <row r="5" spans="1:11" ht="19.5" customHeight="1" x14ac:dyDescent="0.25">
      <c r="A5" s="63"/>
      <c r="B5" s="63"/>
      <c r="C5" s="63"/>
      <c r="D5" s="14"/>
      <c r="E5" s="74" t="s">
        <v>17</v>
      </c>
      <c r="F5" s="74"/>
      <c r="G5" s="74"/>
      <c r="H5" s="74"/>
      <c r="I5" s="74"/>
      <c r="J5" s="74"/>
    </row>
    <row r="6" spans="1:11" ht="17.25" customHeight="1" x14ac:dyDescent="0.25">
      <c r="A6" s="63"/>
      <c r="B6" s="63"/>
      <c r="C6" s="63"/>
      <c r="D6" s="14"/>
      <c r="E6" s="75" t="s">
        <v>8</v>
      </c>
      <c r="F6" s="75"/>
      <c r="G6" s="75"/>
      <c r="H6" s="75"/>
      <c r="I6" s="75"/>
      <c r="J6" s="75"/>
    </row>
    <row r="7" spans="1:11" ht="17.25" customHeight="1" x14ac:dyDescent="0.25">
      <c r="A7" s="63"/>
      <c r="B7" s="63"/>
      <c r="C7" s="63"/>
      <c r="D7" s="14"/>
      <c r="E7" s="76" t="s">
        <v>9</v>
      </c>
      <c r="F7" s="76"/>
      <c r="G7" s="76"/>
      <c r="H7" s="76"/>
      <c r="I7" s="76"/>
      <c r="J7" s="76"/>
    </row>
    <row r="8" spans="1:11" s="2" customFormat="1" ht="13.5" customHeight="1" x14ac:dyDescent="0.25">
      <c r="A8" s="4"/>
      <c r="B8" s="11"/>
      <c r="C8" s="4"/>
      <c r="D8" s="15"/>
      <c r="E8" s="77" t="s">
        <v>15</v>
      </c>
      <c r="F8" s="77"/>
      <c r="G8" s="77"/>
      <c r="H8" s="77"/>
      <c r="I8" s="77"/>
      <c r="J8" s="77"/>
    </row>
    <row r="9" spans="1:11" s="2" customFormat="1" ht="9" customHeight="1" thickBot="1" x14ac:dyDescent="0.3">
      <c r="A9" s="4"/>
      <c r="B9" s="11"/>
      <c r="C9" s="4"/>
      <c r="D9" s="15"/>
      <c r="E9" s="78"/>
      <c r="F9" s="78"/>
      <c r="G9" s="78"/>
      <c r="H9" s="78"/>
      <c r="I9" s="78"/>
      <c r="J9" s="78"/>
    </row>
    <row r="10" spans="1:11" s="3" customFormat="1" ht="48" customHeight="1" x14ac:dyDescent="0.25">
      <c r="A10" s="85" t="s">
        <v>0</v>
      </c>
      <c r="B10" s="83" t="s">
        <v>1</v>
      </c>
      <c r="C10" s="83" t="s">
        <v>20</v>
      </c>
      <c r="D10" s="81" t="s">
        <v>4</v>
      </c>
      <c r="E10" s="72" t="s">
        <v>28</v>
      </c>
      <c r="F10" s="73"/>
      <c r="G10" s="72" t="s">
        <v>29</v>
      </c>
      <c r="H10" s="73"/>
      <c r="I10" s="72" t="s">
        <v>30</v>
      </c>
      <c r="J10" s="73"/>
      <c r="K10" s="5" t="s">
        <v>19</v>
      </c>
    </row>
    <row r="11" spans="1:11" s="3" customFormat="1" ht="24" customHeight="1" x14ac:dyDescent="0.25">
      <c r="A11" s="33"/>
      <c r="B11" s="84"/>
      <c r="C11" s="84"/>
      <c r="D11" s="82"/>
      <c r="E11" s="9" t="s">
        <v>2</v>
      </c>
      <c r="F11" s="10" t="s">
        <v>3</v>
      </c>
      <c r="G11" s="10" t="s">
        <v>2</v>
      </c>
      <c r="H11" s="10" t="s">
        <v>3</v>
      </c>
      <c r="I11" s="10" t="s">
        <v>2</v>
      </c>
      <c r="J11" s="19" t="s">
        <v>3</v>
      </c>
      <c r="K11" s="6" t="s">
        <v>11</v>
      </c>
    </row>
    <row r="12" spans="1:11" s="3" customFormat="1" ht="15.75" customHeight="1" x14ac:dyDescent="0.25">
      <c r="A12" s="31">
        <v>1</v>
      </c>
      <c r="B12" s="59" t="s">
        <v>31</v>
      </c>
      <c r="C12" s="34" t="s">
        <v>24</v>
      </c>
      <c r="D12" s="37">
        <v>34</v>
      </c>
      <c r="E12" s="20">
        <v>1400</v>
      </c>
      <c r="F12" s="21">
        <f>E12*D12</f>
        <v>47600</v>
      </c>
      <c r="G12" s="22">
        <v>1350</v>
      </c>
      <c r="H12" s="21">
        <f>G12*D12</f>
        <v>45900</v>
      </c>
      <c r="I12" s="23">
        <v>1450</v>
      </c>
      <c r="J12" s="20">
        <f>I12*D12</f>
        <v>49300</v>
      </c>
      <c r="K12" s="28">
        <f>J14*D12</f>
        <v>47600</v>
      </c>
    </row>
    <row r="13" spans="1:11" s="3" customFormat="1" ht="17.25" customHeight="1" x14ac:dyDescent="0.25">
      <c r="A13" s="32"/>
      <c r="B13" s="60"/>
      <c r="C13" s="35"/>
      <c r="D13" s="38"/>
      <c r="E13" s="86" t="s">
        <v>16</v>
      </c>
      <c r="F13" s="87"/>
      <c r="G13" s="87"/>
      <c r="H13" s="87"/>
      <c r="I13" s="88"/>
      <c r="J13" s="24">
        <f>D12/3*(E12+G12+I12)</f>
        <v>47600</v>
      </c>
      <c r="K13" s="29"/>
    </row>
    <row r="14" spans="1:11" s="3" customFormat="1" ht="16.5" customHeight="1" x14ac:dyDescent="0.25">
      <c r="A14" s="32"/>
      <c r="B14" s="60"/>
      <c r="C14" s="35"/>
      <c r="D14" s="38"/>
      <c r="E14" s="67" t="s">
        <v>10</v>
      </c>
      <c r="F14" s="68"/>
      <c r="G14" s="68"/>
      <c r="H14" s="68"/>
      <c r="I14" s="69"/>
      <c r="J14" s="25">
        <f>ROUND(((E12+G12+I12)/3),2)</f>
        <v>1400</v>
      </c>
      <c r="K14" s="29"/>
    </row>
    <row r="15" spans="1:11" s="3" customFormat="1" ht="16.5" customHeight="1" x14ac:dyDescent="0.25">
      <c r="A15" s="32"/>
      <c r="B15" s="60"/>
      <c r="C15" s="35"/>
      <c r="D15" s="38"/>
      <c r="E15" s="67" t="s">
        <v>6</v>
      </c>
      <c r="F15" s="68"/>
      <c r="G15" s="68"/>
      <c r="H15" s="68"/>
      <c r="I15" s="69"/>
      <c r="J15" s="24">
        <f>(((E12-J14)^2+(G12-J14)^2+(I12-J14)^2)/2)^0.5</f>
        <v>50</v>
      </c>
      <c r="K15" s="29"/>
    </row>
    <row r="16" spans="1:11" s="3" customFormat="1" ht="15.75" customHeight="1" thickBot="1" x14ac:dyDescent="0.3">
      <c r="A16" s="58"/>
      <c r="B16" s="61"/>
      <c r="C16" s="56"/>
      <c r="D16" s="57"/>
      <c r="E16" s="64" t="s">
        <v>9</v>
      </c>
      <c r="F16" s="65"/>
      <c r="G16" s="65"/>
      <c r="H16" s="65"/>
      <c r="I16" s="66"/>
      <c r="J16" s="26">
        <f>(J15/J14)*100</f>
        <v>3.5714285714285712</v>
      </c>
      <c r="K16" s="30"/>
    </row>
    <row r="17" spans="1:25" s="3" customFormat="1" ht="15.75" customHeight="1" x14ac:dyDescent="0.25">
      <c r="A17" s="31">
        <v>2</v>
      </c>
      <c r="B17" s="59" t="s">
        <v>25</v>
      </c>
      <c r="C17" s="34" t="s">
        <v>24</v>
      </c>
      <c r="D17" s="37">
        <v>200</v>
      </c>
      <c r="E17" s="22">
        <v>95</v>
      </c>
      <c r="F17" s="21">
        <f>E17*D17</f>
        <v>19000</v>
      </c>
      <c r="G17" s="22">
        <v>93</v>
      </c>
      <c r="H17" s="21">
        <f>G17*D17</f>
        <v>18600</v>
      </c>
      <c r="I17" s="23">
        <v>90</v>
      </c>
      <c r="J17" s="20">
        <f>I17*D17</f>
        <v>18000</v>
      </c>
      <c r="K17" s="28">
        <f t="shared" ref="K17" si="0">J19*D17</f>
        <v>18534</v>
      </c>
    </row>
    <row r="18" spans="1:25" s="3" customFormat="1" ht="15.75" customHeight="1" x14ac:dyDescent="0.25">
      <c r="A18" s="32"/>
      <c r="B18" s="60"/>
      <c r="C18" s="35"/>
      <c r="D18" s="38"/>
      <c r="E18" s="86" t="s">
        <v>16</v>
      </c>
      <c r="F18" s="87"/>
      <c r="G18" s="87"/>
      <c r="H18" s="87"/>
      <c r="I18" s="88"/>
      <c r="J18" s="24">
        <f>D17/3*(E17+G17+I17)</f>
        <v>18533.333333333336</v>
      </c>
      <c r="K18" s="29"/>
    </row>
    <row r="19" spans="1:25" s="3" customFormat="1" ht="15.75" customHeight="1" x14ac:dyDescent="0.25">
      <c r="A19" s="32"/>
      <c r="B19" s="60"/>
      <c r="C19" s="35"/>
      <c r="D19" s="38"/>
      <c r="E19" s="67" t="s">
        <v>10</v>
      </c>
      <c r="F19" s="68"/>
      <c r="G19" s="68"/>
      <c r="H19" s="68"/>
      <c r="I19" s="69"/>
      <c r="J19" s="25">
        <f>ROUND(((E17+G17+I17)/3),2)</f>
        <v>92.67</v>
      </c>
      <c r="K19" s="29"/>
    </row>
    <row r="20" spans="1:25" s="3" customFormat="1" ht="15.75" customHeight="1" x14ac:dyDescent="0.25">
      <c r="A20" s="32"/>
      <c r="B20" s="60"/>
      <c r="C20" s="35"/>
      <c r="D20" s="38"/>
      <c r="E20" s="67" t="s">
        <v>6</v>
      </c>
      <c r="F20" s="68"/>
      <c r="G20" s="68"/>
      <c r="H20" s="68"/>
      <c r="I20" s="69"/>
      <c r="J20" s="24">
        <f>(((E17-J19)^2+(G17-J19)^2+(I17-J19)^2)/2)^0.5</f>
        <v>2.5166147897522975</v>
      </c>
      <c r="K20" s="29"/>
    </row>
    <row r="21" spans="1:25" s="3" customFormat="1" ht="15.75" customHeight="1" thickBot="1" x14ac:dyDescent="0.3">
      <c r="A21" s="58"/>
      <c r="B21" s="61"/>
      <c r="C21" s="56"/>
      <c r="D21" s="57"/>
      <c r="E21" s="64" t="s">
        <v>9</v>
      </c>
      <c r="F21" s="65"/>
      <c r="G21" s="65"/>
      <c r="H21" s="65"/>
      <c r="I21" s="66"/>
      <c r="J21" s="26">
        <f>(J20/J19)*100</f>
        <v>2.7156736697445747</v>
      </c>
      <c r="K21" s="30"/>
    </row>
    <row r="22" spans="1:25" s="3" customFormat="1" ht="15.75" customHeight="1" x14ac:dyDescent="0.25">
      <c r="A22" s="31">
        <v>3</v>
      </c>
      <c r="B22" s="59" t="s">
        <v>26</v>
      </c>
      <c r="C22" s="34" t="s">
        <v>24</v>
      </c>
      <c r="D22" s="37">
        <v>200</v>
      </c>
      <c r="E22" s="22">
        <v>90</v>
      </c>
      <c r="F22" s="21">
        <f>E22*D22</f>
        <v>18000</v>
      </c>
      <c r="G22" s="22">
        <v>88</v>
      </c>
      <c r="H22" s="21">
        <f>G22*D22</f>
        <v>17600</v>
      </c>
      <c r="I22" s="23">
        <v>92</v>
      </c>
      <c r="J22" s="20">
        <f>I22*D22</f>
        <v>18400</v>
      </c>
      <c r="K22" s="28">
        <f t="shared" ref="K22" si="1">J24*D22</f>
        <v>18000</v>
      </c>
    </row>
    <row r="23" spans="1:25" s="3" customFormat="1" ht="15.75" customHeight="1" x14ac:dyDescent="0.25">
      <c r="A23" s="32"/>
      <c r="B23" s="60"/>
      <c r="C23" s="35"/>
      <c r="D23" s="38"/>
      <c r="E23" s="40" t="s">
        <v>16</v>
      </c>
      <c r="F23" s="41"/>
      <c r="G23" s="41"/>
      <c r="H23" s="41"/>
      <c r="I23" s="42"/>
      <c r="J23" s="24">
        <f>D22/3*(E22+G22+I22)</f>
        <v>18000</v>
      </c>
      <c r="K23" s="29"/>
    </row>
    <row r="24" spans="1:25" s="3" customFormat="1" ht="15.75" customHeight="1" x14ac:dyDescent="0.25">
      <c r="A24" s="32"/>
      <c r="B24" s="60"/>
      <c r="C24" s="35"/>
      <c r="D24" s="38"/>
      <c r="E24" s="43" t="s">
        <v>10</v>
      </c>
      <c r="F24" s="44"/>
      <c r="G24" s="44"/>
      <c r="H24" s="44"/>
      <c r="I24" s="45"/>
      <c r="J24" s="25">
        <f>ROUND(((E22+G22+I22)/3),2)</f>
        <v>90</v>
      </c>
      <c r="K24" s="29"/>
      <c r="Y24" s="27"/>
    </row>
    <row r="25" spans="1:25" s="3" customFormat="1" ht="15.75" customHeight="1" x14ac:dyDescent="0.25">
      <c r="A25" s="32"/>
      <c r="B25" s="60"/>
      <c r="C25" s="35"/>
      <c r="D25" s="38"/>
      <c r="E25" s="43" t="s">
        <v>6</v>
      </c>
      <c r="F25" s="44"/>
      <c r="G25" s="44"/>
      <c r="H25" s="44"/>
      <c r="I25" s="45"/>
      <c r="J25" s="24">
        <f>(((E22-J24)^2+(G22-J24)^2+(I22-J24)^2)/2)^0.5</f>
        <v>2</v>
      </c>
      <c r="K25" s="29"/>
    </row>
    <row r="26" spans="1:25" s="3" customFormat="1" ht="15.75" customHeight="1" thickBot="1" x14ac:dyDescent="0.3">
      <c r="A26" s="58"/>
      <c r="B26" s="61"/>
      <c r="C26" s="56"/>
      <c r="D26" s="57"/>
      <c r="E26" s="49" t="s">
        <v>9</v>
      </c>
      <c r="F26" s="50"/>
      <c r="G26" s="50"/>
      <c r="H26" s="50"/>
      <c r="I26" s="51"/>
      <c r="J26" s="26">
        <f>(J25/J24)*100</f>
        <v>2.2222222222222223</v>
      </c>
      <c r="K26" s="30"/>
    </row>
    <row r="27" spans="1:25" s="3" customFormat="1" ht="15.75" customHeight="1" x14ac:dyDescent="0.25">
      <c r="A27" s="31">
        <v>4</v>
      </c>
      <c r="B27" s="59" t="s">
        <v>27</v>
      </c>
      <c r="C27" s="34" t="s">
        <v>24</v>
      </c>
      <c r="D27" s="37">
        <v>200</v>
      </c>
      <c r="E27" s="22">
        <v>400</v>
      </c>
      <c r="F27" s="21">
        <f>E27*D27</f>
        <v>80000</v>
      </c>
      <c r="G27" s="22">
        <v>410</v>
      </c>
      <c r="H27" s="21">
        <f>G27*D27</f>
        <v>82000</v>
      </c>
      <c r="I27" s="23">
        <v>405</v>
      </c>
      <c r="J27" s="20">
        <f>I27*D27</f>
        <v>81000</v>
      </c>
      <c r="K27" s="28">
        <f t="shared" ref="K27" si="2">J29*D27</f>
        <v>81000</v>
      </c>
    </row>
    <row r="28" spans="1:25" s="3" customFormat="1" ht="15.75" customHeight="1" x14ac:dyDescent="0.25">
      <c r="A28" s="32"/>
      <c r="B28" s="60"/>
      <c r="C28" s="35"/>
      <c r="D28" s="38"/>
      <c r="E28" s="40" t="s">
        <v>16</v>
      </c>
      <c r="F28" s="41"/>
      <c r="G28" s="41"/>
      <c r="H28" s="41"/>
      <c r="I28" s="42"/>
      <c r="J28" s="24">
        <f>D27/3*(E27+G27+I27)</f>
        <v>81000</v>
      </c>
      <c r="K28" s="29"/>
    </row>
    <row r="29" spans="1:25" s="3" customFormat="1" ht="15.75" customHeight="1" x14ac:dyDescent="0.25">
      <c r="A29" s="32"/>
      <c r="B29" s="60"/>
      <c r="C29" s="35"/>
      <c r="D29" s="38"/>
      <c r="E29" s="43" t="s">
        <v>10</v>
      </c>
      <c r="F29" s="44"/>
      <c r="G29" s="44"/>
      <c r="H29" s="44"/>
      <c r="I29" s="45"/>
      <c r="J29" s="25">
        <f>ROUND(((E27+G27+I27)/3),2)</f>
        <v>405</v>
      </c>
      <c r="K29" s="29"/>
    </row>
    <row r="30" spans="1:25" s="3" customFormat="1" ht="15.75" customHeight="1" x14ac:dyDescent="0.25">
      <c r="A30" s="32"/>
      <c r="B30" s="60"/>
      <c r="C30" s="35"/>
      <c r="D30" s="38"/>
      <c r="E30" s="43" t="s">
        <v>6</v>
      </c>
      <c r="F30" s="44"/>
      <c r="G30" s="44"/>
      <c r="H30" s="44"/>
      <c r="I30" s="45"/>
      <c r="J30" s="24">
        <f>(((E27-J29)^2+(G27-J29)^2+(I27-J29)^2)/2)^0.5</f>
        <v>5</v>
      </c>
      <c r="K30" s="29"/>
    </row>
    <row r="31" spans="1:25" s="3" customFormat="1" ht="15.75" customHeight="1" thickBot="1" x14ac:dyDescent="0.3">
      <c r="A31" s="58"/>
      <c r="B31" s="61"/>
      <c r="C31" s="56"/>
      <c r="D31" s="57"/>
      <c r="E31" s="43" t="s">
        <v>9</v>
      </c>
      <c r="F31" s="44"/>
      <c r="G31" s="44"/>
      <c r="H31" s="44"/>
      <c r="I31" s="45"/>
      <c r="J31" s="26">
        <f>(J30/J29)*100</f>
        <v>1.2345679012345678</v>
      </c>
      <c r="K31" s="30"/>
    </row>
    <row r="32" spans="1:25" s="3" customFormat="1" ht="15.75" customHeight="1" x14ac:dyDescent="0.25">
      <c r="A32" s="85">
        <v>5</v>
      </c>
      <c r="B32" s="59" t="s">
        <v>32</v>
      </c>
      <c r="C32" s="34" t="s">
        <v>24</v>
      </c>
      <c r="D32" s="90">
        <v>300</v>
      </c>
      <c r="E32" s="22">
        <v>300</v>
      </c>
      <c r="F32" s="21">
        <f>E32*D32</f>
        <v>90000</v>
      </c>
      <c r="G32" s="22">
        <v>305</v>
      </c>
      <c r="H32" s="21">
        <f>G32*D32</f>
        <v>91500</v>
      </c>
      <c r="I32" s="23">
        <v>310</v>
      </c>
      <c r="J32" s="20">
        <f>I32*D32</f>
        <v>93000</v>
      </c>
      <c r="K32" s="28">
        <f t="shared" ref="K32" si="3">J34*D32</f>
        <v>91500</v>
      </c>
    </row>
    <row r="33" spans="1:11" s="3" customFormat="1" ht="15.75" customHeight="1" x14ac:dyDescent="0.25">
      <c r="A33" s="32"/>
      <c r="B33" s="60"/>
      <c r="C33" s="35"/>
      <c r="D33" s="38"/>
      <c r="E33" s="40" t="s">
        <v>16</v>
      </c>
      <c r="F33" s="41"/>
      <c r="G33" s="41"/>
      <c r="H33" s="41"/>
      <c r="I33" s="42"/>
      <c r="J33" s="24">
        <f>D32/3*(E32+G32+I32)</f>
        <v>91500</v>
      </c>
      <c r="K33" s="29"/>
    </row>
    <row r="34" spans="1:11" s="3" customFormat="1" ht="15.75" customHeight="1" x14ac:dyDescent="0.25">
      <c r="A34" s="32"/>
      <c r="B34" s="60"/>
      <c r="C34" s="35"/>
      <c r="D34" s="38"/>
      <c r="E34" s="43" t="s">
        <v>10</v>
      </c>
      <c r="F34" s="44"/>
      <c r="G34" s="44"/>
      <c r="H34" s="44"/>
      <c r="I34" s="45"/>
      <c r="J34" s="25">
        <f>ROUND(((E32+G32+I32)/3),2)</f>
        <v>305</v>
      </c>
      <c r="K34" s="29"/>
    </row>
    <row r="35" spans="1:11" s="3" customFormat="1" ht="15.75" customHeight="1" x14ac:dyDescent="0.25">
      <c r="A35" s="32"/>
      <c r="B35" s="60"/>
      <c r="C35" s="35"/>
      <c r="D35" s="38"/>
      <c r="E35" s="43" t="s">
        <v>6</v>
      </c>
      <c r="F35" s="44"/>
      <c r="G35" s="44"/>
      <c r="H35" s="44"/>
      <c r="I35" s="45"/>
      <c r="J35" s="24">
        <f>(((E32-J34)^2+(G32-J34)^2+(I32-J34)^2)/2)^0.5</f>
        <v>5</v>
      </c>
      <c r="K35" s="29"/>
    </row>
    <row r="36" spans="1:11" s="3" customFormat="1" ht="15.75" customHeight="1" thickBot="1" x14ac:dyDescent="0.3">
      <c r="A36" s="33"/>
      <c r="B36" s="61"/>
      <c r="C36" s="56"/>
      <c r="D36" s="39"/>
      <c r="E36" s="46" t="s">
        <v>9</v>
      </c>
      <c r="F36" s="47"/>
      <c r="G36" s="47"/>
      <c r="H36" s="47"/>
      <c r="I36" s="48"/>
      <c r="J36" s="26">
        <f>(J35/J34)*100</f>
        <v>1.639344262295082</v>
      </c>
      <c r="K36" s="30"/>
    </row>
    <row r="37" spans="1:11" s="3" customFormat="1" ht="15.75" customHeight="1" x14ac:dyDescent="0.25">
      <c r="A37" s="31">
        <v>6</v>
      </c>
      <c r="B37" s="59" t="s">
        <v>33</v>
      </c>
      <c r="C37" s="34" t="s">
        <v>24</v>
      </c>
      <c r="D37" s="37">
        <v>80</v>
      </c>
      <c r="E37" s="22">
        <v>550</v>
      </c>
      <c r="F37" s="21">
        <f>E37*D37</f>
        <v>44000</v>
      </c>
      <c r="G37" s="22">
        <v>540</v>
      </c>
      <c r="H37" s="21">
        <f>G37*D37</f>
        <v>43200</v>
      </c>
      <c r="I37" s="23">
        <v>545</v>
      </c>
      <c r="J37" s="20">
        <f>I37*D37</f>
        <v>43600</v>
      </c>
      <c r="K37" s="28">
        <f t="shared" ref="K37" si="4">J39*D37</f>
        <v>43600</v>
      </c>
    </row>
    <row r="38" spans="1:11" s="3" customFormat="1" ht="15.75" customHeight="1" x14ac:dyDescent="0.25">
      <c r="A38" s="32"/>
      <c r="B38" s="60"/>
      <c r="C38" s="35"/>
      <c r="D38" s="38"/>
      <c r="E38" s="40" t="s">
        <v>16</v>
      </c>
      <c r="F38" s="41"/>
      <c r="G38" s="41"/>
      <c r="H38" s="41"/>
      <c r="I38" s="42"/>
      <c r="J38" s="24">
        <f>D37/3*(E37+G37+I37)</f>
        <v>43600</v>
      </c>
      <c r="K38" s="29"/>
    </row>
    <row r="39" spans="1:11" s="3" customFormat="1" ht="15.75" customHeight="1" x14ac:dyDescent="0.25">
      <c r="A39" s="32"/>
      <c r="B39" s="60"/>
      <c r="C39" s="35"/>
      <c r="D39" s="38"/>
      <c r="E39" s="43" t="s">
        <v>10</v>
      </c>
      <c r="F39" s="44"/>
      <c r="G39" s="44"/>
      <c r="H39" s="44"/>
      <c r="I39" s="45"/>
      <c r="J39" s="25">
        <f>ROUND(((E37+G37+I37)/3),2)</f>
        <v>545</v>
      </c>
      <c r="K39" s="29"/>
    </row>
    <row r="40" spans="1:11" s="3" customFormat="1" ht="15.75" customHeight="1" x14ac:dyDescent="0.25">
      <c r="A40" s="32"/>
      <c r="B40" s="60"/>
      <c r="C40" s="35"/>
      <c r="D40" s="38"/>
      <c r="E40" s="43" t="s">
        <v>6</v>
      </c>
      <c r="F40" s="44"/>
      <c r="G40" s="44"/>
      <c r="H40" s="44"/>
      <c r="I40" s="45"/>
      <c r="J40" s="24">
        <f>(((E37-J39)^2+(G37-J39)^2+(I37-J39)^2)/2)^0.5</f>
        <v>5</v>
      </c>
      <c r="K40" s="29"/>
    </row>
    <row r="41" spans="1:11" s="3" customFormat="1" ht="15.75" customHeight="1" thickBot="1" x14ac:dyDescent="0.3">
      <c r="A41" s="32"/>
      <c r="B41" s="60"/>
      <c r="C41" s="35"/>
      <c r="D41" s="38"/>
      <c r="E41" s="46" t="s">
        <v>9</v>
      </c>
      <c r="F41" s="47"/>
      <c r="G41" s="47"/>
      <c r="H41" s="47"/>
      <c r="I41" s="48"/>
      <c r="J41" s="26">
        <f>(J40/J39)*100</f>
        <v>0.91743119266055051</v>
      </c>
      <c r="K41" s="30"/>
    </row>
    <row r="42" spans="1:11" s="3" customFormat="1" ht="15.75" customHeight="1" x14ac:dyDescent="0.25">
      <c r="A42" s="31">
        <v>7</v>
      </c>
      <c r="B42" s="59" t="s">
        <v>34</v>
      </c>
      <c r="C42" s="34" t="s">
        <v>24</v>
      </c>
      <c r="D42" s="37">
        <v>80</v>
      </c>
      <c r="E42" s="22">
        <v>350</v>
      </c>
      <c r="F42" s="21">
        <f>E42*D42</f>
        <v>28000</v>
      </c>
      <c r="G42" s="22">
        <v>355</v>
      </c>
      <c r="H42" s="21">
        <f>G42*D42</f>
        <v>28400</v>
      </c>
      <c r="I42" s="23">
        <v>345</v>
      </c>
      <c r="J42" s="20">
        <f>I42*D42</f>
        <v>27600</v>
      </c>
      <c r="K42" s="28">
        <f t="shared" ref="K42" si="5">J44*D42</f>
        <v>28000</v>
      </c>
    </row>
    <row r="43" spans="1:11" s="3" customFormat="1" ht="15.75" customHeight="1" x14ac:dyDescent="0.25">
      <c r="A43" s="32"/>
      <c r="B43" s="60"/>
      <c r="C43" s="35"/>
      <c r="D43" s="38"/>
      <c r="E43" s="40" t="s">
        <v>16</v>
      </c>
      <c r="F43" s="41"/>
      <c r="G43" s="41"/>
      <c r="H43" s="41"/>
      <c r="I43" s="42"/>
      <c r="J43" s="24">
        <f>D42/3*(E42+G42+I42)</f>
        <v>28000</v>
      </c>
      <c r="K43" s="29"/>
    </row>
    <row r="44" spans="1:11" s="3" customFormat="1" ht="15.75" customHeight="1" x14ac:dyDescent="0.25">
      <c r="A44" s="32"/>
      <c r="B44" s="60"/>
      <c r="C44" s="35"/>
      <c r="D44" s="38"/>
      <c r="E44" s="43" t="s">
        <v>10</v>
      </c>
      <c r="F44" s="44"/>
      <c r="G44" s="44"/>
      <c r="H44" s="44"/>
      <c r="I44" s="45"/>
      <c r="J44" s="25">
        <f>ROUND(((E42+G42+I42)/3),2)</f>
        <v>350</v>
      </c>
      <c r="K44" s="29"/>
    </row>
    <row r="45" spans="1:11" s="3" customFormat="1" ht="15.75" customHeight="1" x14ac:dyDescent="0.25">
      <c r="A45" s="32"/>
      <c r="B45" s="60"/>
      <c r="C45" s="35"/>
      <c r="D45" s="38"/>
      <c r="E45" s="43" t="s">
        <v>6</v>
      </c>
      <c r="F45" s="44"/>
      <c r="G45" s="44"/>
      <c r="H45" s="44"/>
      <c r="I45" s="45"/>
      <c r="J45" s="24">
        <f>(((E42-J44)^2+(G42-J44)^2+(I42-J44)^2)/2)^0.5</f>
        <v>5</v>
      </c>
      <c r="K45" s="29"/>
    </row>
    <row r="46" spans="1:11" s="3" customFormat="1" ht="15.75" customHeight="1" thickBot="1" x14ac:dyDescent="0.3">
      <c r="A46" s="33"/>
      <c r="B46" s="60"/>
      <c r="C46" s="36"/>
      <c r="D46" s="39"/>
      <c r="E46" s="46" t="s">
        <v>9</v>
      </c>
      <c r="F46" s="47"/>
      <c r="G46" s="47"/>
      <c r="H46" s="47"/>
      <c r="I46" s="48"/>
      <c r="J46" s="26">
        <f>(J45/J44)*100</f>
        <v>1.4285714285714286</v>
      </c>
      <c r="K46" s="30"/>
    </row>
    <row r="47" spans="1:11" s="3" customFormat="1" ht="15.75" customHeight="1" x14ac:dyDescent="0.25">
      <c r="A47" s="31">
        <v>8</v>
      </c>
      <c r="B47" s="59" t="s">
        <v>35</v>
      </c>
      <c r="C47" s="34" t="s">
        <v>24</v>
      </c>
      <c r="D47" s="37">
        <v>600</v>
      </c>
      <c r="E47" s="22">
        <v>75</v>
      </c>
      <c r="F47" s="21">
        <f>E47*D47</f>
        <v>45000</v>
      </c>
      <c r="G47" s="22">
        <v>70</v>
      </c>
      <c r="H47" s="21">
        <f>G47*D47</f>
        <v>42000</v>
      </c>
      <c r="I47" s="23">
        <v>73</v>
      </c>
      <c r="J47" s="20">
        <f>I47*D47</f>
        <v>43800</v>
      </c>
      <c r="K47" s="28">
        <f t="shared" ref="K47" si="6">J49*D47</f>
        <v>43602</v>
      </c>
    </row>
    <row r="48" spans="1:11" s="3" customFormat="1" ht="15.75" customHeight="1" x14ac:dyDescent="0.25">
      <c r="A48" s="32"/>
      <c r="B48" s="60"/>
      <c r="C48" s="35"/>
      <c r="D48" s="38"/>
      <c r="E48" s="40" t="s">
        <v>16</v>
      </c>
      <c r="F48" s="41"/>
      <c r="G48" s="41"/>
      <c r="H48" s="41"/>
      <c r="I48" s="42"/>
      <c r="J48" s="24">
        <f>D47/3*(E47+G47+I47)</f>
        <v>43600</v>
      </c>
      <c r="K48" s="29"/>
    </row>
    <row r="49" spans="1:11" s="3" customFormat="1" ht="15.75" customHeight="1" x14ac:dyDescent="0.25">
      <c r="A49" s="32"/>
      <c r="B49" s="60"/>
      <c r="C49" s="35"/>
      <c r="D49" s="38"/>
      <c r="E49" s="43" t="s">
        <v>10</v>
      </c>
      <c r="F49" s="44"/>
      <c r="G49" s="44"/>
      <c r="H49" s="44"/>
      <c r="I49" s="45"/>
      <c r="J49" s="25">
        <f>ROUND(((E47+G47+I47)/3),2)</f>
        <v>72.67</v>
      </c>
      <c r="K49" s="29"/>
    </row>
    <row r="50" spans="1:11" s="3" customFormat="1" ht="15.75" customHeight="1" x14ac:dyDescent="0.25">
      <c r="A50" s="32"/>
      <c r="B50" s="60"/>
      <c r="C50" s="35"/>
      <c r="D50" s="38"/>
      <c r="E50" s="43" t="s">
        <v>6</v>
      </c>
      <c r="F50" s="44"/>
      <c r="G50" s="44"/>
      <c r="H50" s="44"/>
      <c r="I50" s="45"/>
      <c r="J50" s="24">
        <f>(((E47-J49)^2+(G47-J49)^2+(I47-J49)^2)/2)^0.5</f>
        <v>2.5166147897522975</v>
      </c>
      <c r="K50" s="29"/>
    </row>
    <row r="51" spans="1:11" s="3" customFormat="1" ht="15.75" customHeight="1" thickBot="1" x14ac:dyDescent="0.3">
      <c r="A51" s="33"/>
      <c r="B51" s="91"/>
      <c r="C51" s="36"/>
      <c r="D51" s="39"/>
      <c r="E51" s="46" t="s">
        <v>9</v>
      </c>
      <c r="F51" s="47"/>
      <c r="G51" s="47"/>
      <c r="H51" s="47"/>
      <c r="I51" s="48"/>
      <c r="J51" s="26">
        <f>(J50/J49)*100</f>
        <v>3.4630725055074958</v>
      </c>
      <c r="K51" s="30"/>
    </row>
    <row r="52" spans="1:11" s="3" customFormat="1" ht="16.7" customHeight="1" x14ac:dyDescent="0.25">
      <c r="A52" s="31">
        <v>9</v>
      </c>
      <c r="B52" s="59" t="s">
        <v>36</v>
      </c>
      <c r="C52" s="34" t="s">
        <v>24</v>
      </c>
      <c r="D52" s="37">
        <v>300</v>
      </c>
      <c r="E52" s="22">
        <v>90</v>
      </c>
      <c r="F52" s="21">
        <f>E52*D52</f>
        <v>27000</v>
      </c>
      <c r="G52" s="22">
        <v>85</v>
      </c>
      <c r="H52" s="21">
        <f>G52*D52</f>
        <v>25500</v>
      </c>
      <c r="I52" s="23">
        <v>95</v>
      </c>
      <c r="J52" s="20">
        <f>I52*D52</f>
        <v>28500</v>
      </c>
      <c r="K52" s="28">
        <f>J54*D52</f>
        <v>27000</v>
      </c>
    </row>
    <row r="53" spans="1:11" s="3" customFormat="1" ht="16.7" customHeight="1" x14ac:dyDescent="0.25">
      <c r="A53" s="32"/>
      <c r="B53" s="60"/>
      <c r="C53" s="35"/>
      <c r="D53" s="38"/>
      <c r="E53" s="40" t="s">
        <v>16</v>
      </c>
      <c r="F53" s="41"/>
      <c r="G53" s="41"/>
      <c r="H53" s="41"/>
      <c r="I53" s="42"/>
      <c r="J53" s="24">
        <f>D52/3*(E52+G52+I52)</f>
        <v>27000</v>
      </c>
      <c r="K53" s="29"/>
    </row>
    <row r="54" spans="1:11" s="3" customFormat="1" ht="16.7" customHeight="1" x14ac:dyDescent="0.25">
      <c r="A54" s="32"/>
      <c r="B54" s="60"/>
      <c r="C54" s="35"/>
      <c r="D54" s="38"/>
      <c r="E54" s="43" t="s">
        <v>10</v>
      </c>
      <c r="F54" s="44"/>
      <c r="G54" s="44"/>
      <c r="H54" s="44"/>
      <c r="I54" s="45"/>
      <c r="J54" s="25">
        <f>ROUND(((E52+G52+I52)/3),2)</f>
        <v>90</v>
      </c>
      <c r="K54" s="29"/>
    </row>
    <row r="55" spans="1:11" s="3" customFormat="1" ht="16.7" customHeight="1" x14ac:dyDescent="0.25">
      <c r="A55" s="32"/>
      <c r="B55" s="60"/>
      <c r="C55" s="35"/>
      <c r="D55" s="38"/>
      <c r="E55" s="43" t="s">
        <v>6</v>
      </c>
      <c r="F55" s="44"/>
      <c r="G55" s="44"/>
      <c r="H55" s="44"/>
      <c r="I55" s="45"/>
      <c r="J55" s="24">
        <f>(((E52-J54)^2+(G52-J54)^2+(I52-J54)^2)/2)^0.5</f>
        <v>5</v>
      </c>
      <c r="K55" s="29"/>
    </row>
    <row r="56" spans="1:11" s="3" customFormat="1" ht="16.7" customHeight="1" thickBot="1" x14ac:dyDescent="0.3">
      <c r="A56" s="58"/>
      <c r="B56" s="61"/>
      <c r="C56" s="56"/>
      <c r="D56" s="57"/>
      <c r="E56" s="49" t="s">
        <v>9</v>
      </c>
      <c r="F56" s="50"/>
      <c r="G56" s="50"/>
      <c r="H56" s="50"/>
      <c r="I56" s="51"/>
      <c r="J56" s="26">
        <f>(J55/J54)*100</f>
        <v>5.5555555555555554</v>
      </c>
      <c r="K56" s="30"/>
    </row>
    <row r="57" spans="1:11" ht="23.25" x14ac:dyDescent="0.25">
      <c r="A57" s="54" t="s">
        <v>12</v>
      </c>
      <c r="B57" s="55"/>
      <c r="C57" s="52" t="s">
        <v>13</v>
      </c>
      <c r="D57" s="52"/>
      <c r="E57" s="52"/>
      <c r="F57" s="52"/>
      <c r="G57" s="52"/>
      <c r="H57" s="52"/>
      <c r="I57" s="52"/>
      <c r="J57" s="53"/>
      <c r="K57" s="7">
        <f>SUM(K12:K56)</f>
        <v>398836</v>
      </c>
    </row>
    <row r="58" spans="1:11" ht="18.75" x14ac:dyDescent="0.3">
      <c r="A58" s="89" t="s">
        <v>22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</row>
    <row r="59" spans="1:11" ht="15.75" customHeight="1" x14ac:dyDescent="0.25">
      <c r="A59" s="8"/>
      <c r="B59" s="12"/>
      <c r="C59" s="8"/>
      <c r="D59" s="16"/>
      <c r="E59" s="8"/>
      <c r="F59" s="8"/>
      <c r="G59" s="8"/>
      <c r="H59" s="8"/>
      <c r="I59" s="8"/>
      <c r="J59" s="16"/>
      <c r="K59" s="8"/>
    </row>
    <row r="60" spans="1:11" ht="15.75" customHeight="1" x14ac:dyDescent="0.3">
      <c r="A60" s="79" t="s">
        <v>18</v>
      </c>
      <c r="B60" s="79"/>
      <c r="C60" s="79"/>
      <c r="D60" s="79"/>
      <c r="E60" s="79"/>
      <c r="F60" s="79"/>
      <c r="G60" s="79"/>
      <c r="H60" s="79"/>
      <c r="I60" s="80" t="s">
        <v>23</v>
      </c>
      <c r="J60" s="80"/>
      <c r="K60" s="80"/>
    </row>
    <row r="61" spans="1:11" ht="16.5" customHeight="1" x14ac:dyDescent="0.25"/>
    <row r="63" spans="1:11" x14ac:dyDescent="0.25">
      <c r="K63" s="18"/>
    </row>
  </sheetData>
  <mergeCells count="106">
    <mergeCell ref="C22:C26"/>
    <mergeCell ref="D22:D26"/>
    <mergeCell ref="B32:B36"/>
    <mergeCell ref="A32:A36"/>
    <mergeCell ref="C32:C36"/>
    <mergeCell ref="D32:D36"/>
    <mergeCell ref="E33:I33"/>
    <mergeCell ref="E34:I34"/>
    <mergeCell ref="E35:I35"/>
    <mergeCell ref="E36:I36"/>
    <mergeCell ref="A60:H60"/>
    <mergeCell ref="I60:K60"/>
    <mergeCell ref="B12:B16"/>
    <mergeCell ref="A12:A16"/>
    <mergeCell ref="D10:D11"/>
    <mergeCell ref="C10:C11"/>
    <mergeCell ref="B10:B11"/>
    <mergeCell ref="A10:A11"/>
    <mergeCell ref="E13:I13"/>
    <mergeCell ref="K12:K16"/>
    <mergeCell ref="D12:D16"/>
    <mergeCell ref="A58:K58"/>
    <mergeCell ref="A17:A21"/>
    <mergeCell ref="B17:B21"/>
    <mergeCell ref="C17:C21"/>
    <mergeCell ref="D17:D21"/>
    <mergeCell ref="K17:K21"/>
    <mergeCell ref="E18:I18"/>
    <mergeCell ref="E19:I19"/>
    <mergeCell ref="E20:I20"/>
    <mergeCell ref="E21:I21"/>
    <mergeCell ref="A27:A31"/>
    <mergeCell ref="A22:A26"/>
    <mergeCell ref="B27:B31"/>
    <mergeCell ref="A1:K1"/>
    <mergeCell ref="A2:C7"/>
    <mergeCell ref="E16:I16"/>
    <mergeCell ref="E15:I15"/>
    <mergeCell ref="E14:I14"/>
    <mergeCell ref="C12:C16"/>
    <mergeCell ref="E2:J2"/>
    <mergeCell ref="E3:F3"/>
    <mergeCell ref="G3:J3"/>
    <mergeCell ref="E10:F10"/>
    <mergeCell ref="G10:H10"/>
    <mergeCell ref="I10:J10"/>
    <mergeCell ref="E4:J4"/>
    <mergeCell ref="E5:J5"/>
    <mergeCell ref="E6:J6"/>
    <mergeCell ref="E7:J7"/>
    <mergeCell ref="E8:J8"/>
    <mergeCell ref="E9:F9"/>
    <mergeCell ref="G9:H9"/>
    <mergeCell ref="I9:J9"/>
    <mergeCell ref="K22:K26"/>
    <mergeCell ref="E23:I23"/>
    <mergeCell ref="E24:I24"/>
    <mergeCell ref="E25:I25"/>
    <mergeCell ref="E26:I26"/>
    <mergeCell ref="C57:J57"/>
    <mergeCell ref="A57:B57"/>
    <mergeCell ref="C27:C31"/>
    <mergeCell ref="D27:D31"/>
    <mergeCell ref="K27:K31"/>
    <mergeCell ref="E28:I28"/>
    <mergeCell ref="E29:I29"/>
    <mergeCell ref="E30:I30"/>
    <mergeCell ref="E31:I31"/>
    <mergeCell ref="A52:A56"/>
    <mergeCell ref="B52:B56"/>
    <mergeCell ref="C52:C56"/>
    <mergeCell ref="D52:D56"/>
    <mergeCell ref="K52:K56"/>
    <mergeCell ref="E53:I53"/>
    <mergeCell ref="E54:I54"/>
    <mergeCell ref="E55:I55"/>
    <mergeCell ref="E56:I56"/>
    <mergeCell ref="B22:B26"/>
    <mergeCell ref="K32:K36"/>
    <mergeCell ref="A37:A41"/>
    <mergeCell ref="B37:B41"/>
    <mergeCell ref="C37:C41"/>
    <mergeCell ref="D37:D41"/>
    <mergeCell ref="E38:I38"/>
    <mergeCell ref="E39:I39"/>
    <mergeCell ref="E40:I40"/>
    <mergeCell ref="E41:I41"/>
    <mergeCell ref="K37:K41"/>
    <mergeCell ref="K42:K46"/>
    <mergeCell ref="A47:A51"/>
    <mergeCell ref="B47:B51"/>
    <mergeCell ref="C47:C51"/>
    <mergeCell ref="D47:D51"/>
    <mergeCell ref="A42:A46"/>
    <mergeCell ref="B42:B46"/>
    <mergeCell ref="C42:C46"/>
    <mergeCell ref="D42:D46"/>
    <mergeCell ref="E43:I43"/>
    <mergeCell ref="E44:I44"/>
    <mergeCell ref="E45:I45"/>
    <mergeCell ref="E46:I46"/>
    <mergeCell ref="E48:I48"/>
    <mergeCell ref="E49:I49"/>
    <mergeCell ref="E50:I50"/>
    <mergeCell ref="E51:I51"/>
    <mergeCell ref="K47:K51"/>
  </mergeCells>
  <pageMargins left="0.51181102362204722" right="0.23622047244094491" top="0.43307086614173229" bottom="0.78740157480314965" header="0" footer="0"/>
  <pageSetup paperSize="9" scale="71" fitToHeight="20" orientation="landscape" r:id="rId1"/>
  <headerFooter differentFirst="1">
    <oddHeader>&amp;C&amp;P</oddHeader>
  </headerFooter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Гл. специалист - Быкадоров А.А.</cp:lastModifiedBy>
  <cp:lastPrinted>2025-11-24T11:42:50Z</cp:lastPrinted>
  <dcterms:created xsi:type="dcterms:W3CDTF">2014-08-11T05:57:44Z</dcterms:created>
  <dcterms:modified xsi:type="dcterms:W3CDTF">2026-08-13T13:34:54Z</dcterms:modified>
</cp:coreProperties>
</file>