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linaos\Desktop\стройматериалы клиника\"/>
    </mc:Choice>
  </mc:AlternateContent>
  <bookViews>
    <workbookView xWindow="0" yWindow="0" windowWidth="28800" windowHeight="12300"/>
  </bookViews>
  <sheets>
    <sheet name="лист 1" sheetId="13" r:id="rId1"/>
  </sheets>
  <calcPr calcId="162913" refMode="R1C1"/>
</workbook>
</file>

<file path=xl/calcChain.xml><?xml version="1.0" encoding="utf-8"?>
<calcChain xmlns="http://schemas.openxmlformats.org/spreadsheetml/2006/main">
  <c r="F10" i="13" l="1"/>
  <c r="H10" i="13"/>
  <c r="J10" i="13"/>
  <c r="K10" i="13"/>
  <c r="L10" i="13" s="1"/>
  <c r="P10" i="13" s="1"/>
  <c r="F11" i="13"/>
  <c r="H11" i="13"/>
  <c r="J11" i="13"/>
  <c r="K11" i="13"/>
  <c r="L11" i="13" s="1"/>
  <c r="O11" i="13"/>
  <c r="F12" i="13"/>
  <c r="H12" i="13"/>
  <c r="J12" i="13"/>
  <c r="K12" i="13"/>
  <c r="O12" i="13" s="1"/>
  <c r="F13" i="13"/>
  <c r="H13" i="13"/>
  <c r="J13" i="13"/>
  <c r="K13" i="13"/>
  <c r="L13" i="13" s="1"/>
  <c r="Q13" i="13" s="1"/>
  <c r="F14" i="13"/>
  <c r="H14" i="13"/>
  <c r="J14" i="13"/>
  <c r="K14" i="13"/>
  <c r="O14" i="13" s="1"/>
  <c r="F15" i="13"/>
  <c r="H15" i="13"/>
  <c r="J15" i="13"/>
  <c r="K15" i="13"/>
  <c r="L15" i="13" s="1"/>
  <c r="F16" i="13"/>
  <c r="H16" i="13"/>
  <c r="J16" i="13"/>
  <c r="K16" i="13"/>
  <c r="L16" i="13" s="1"/>
  <c r="F17" i="13"/>
  <c r="H17" i="13"/>
  <c r="J17" i="13"/>
  <c r="K17" i="13"/>
  <c r="L17" i="13" s="1"/>
  <c r="F18" i="13"/>
  <c r="H18" i="13"/>
  <c r="J18" i="13"/>
  <c r="K18" i="13"/>
  <c r="L18" i="13" s="1"/>
  <c r="F19" i="13"/>
  <c r="H19" i="13"/>
  <c r="J19" i="13"/>
  <c r="K19" i="13"/>
  <c r="M19" i="13" s="1"/>
  <c r="O19" i="13" l="1"/>
  <c r="O10" i="13"/>
  <c r="O18" i="13"/>
  <c r="O13" i="13"/>
  <c r="M10" i="13"/>
  <c r="M12" i="13"/>
  <c r="L19" i="13"/>
  <c r="Q19" i="13" s="1"/>
  <c r="O16" i="13"/>
  <c r="M13" i="13"/>
  <c r="N10" i="13"/>
  <c r="O17" i="13"/>
  <c r="M16" i="13"/>
  <c r="O15" i="13"/>
  <c r="P13" i="13"/>
  <c r="M17" i="13"/>
  <c r="M15" i="13"/>
  <c r="P18" i="13"/>
  <c r="Q18" i="13"/>
  <c r="N18" i="13"/>
  <c r="M18" i="13"/>
  <c r="N17" i="13"/>
  <c r="P17" i="13"/>
  <c r="Q17" i="13"/>
  <c r="P16" i="13"/>
  <c r="Q16" i="13"/>
  <c r="N16" i="13"/>
  <c r="N15" i="13"/>
  <c r="P15" i="13"/>
  <c r="Q15" i="13"/>
  <c r="L14" i="13"/>
  <c r="M14" i="13"/>
  <c r="N13" i="13"/>
  <c r="L12" i="13"/>
  <c r="P11" i="13"/>
  <c r="N11" i="13"/>
  <c r="Q11" i="13"/>
  <c r="M11" i="13"/>
  <c r="Q10" i="13"/>
  <c r="N19" i="13" l="1"/>
  <c r="P19" i="13"/>
  <c r="N14" i="13"/>
  <c r="Q14" i="13"/>
  <c r="P14" i="13"/>
  <c r="Q12" i="13"/>
  <c r="P12" i="13"/>
  <c r="N12" i="13"/>
  <c r="I20" i="13" l="1"/>
  <c r="G20" i="13"/>
  <c r="E20" i="13"/>
  <c r="J20" i="13" l="1"/>
  <c r="K20" i="13"/>
  <c r="O20" i="13"/>
  <c r="M20" i="13" l="1"/>
  <c r="H20" i="13" l="1"/>
  <c r="F20" i="13"/>
  <c r="Q20" i="13" l="1"/>
  <c r="L20" i="13"/>
  <c r="P20" i="13"/>
  <c r="N20" i="13" l="1"/>
</calcChain>
</file>

<file path=xl/sharedStrings.xml><?xml version="1.0" encoding="utf-8"?>
<sst xmlns="http://schemas.openxmlformats.org/spreadsheetml/2006/main" count="53" uniqueCount="34">
  <si>
    <t>Наименование предмета контракта</t>
  </si>
  <si>
    <t>Количество</t>
  </si>
  <si>
    <t>Цена за ед., руб.</t>
  </si>
  <si>
    <t xml:space="preserve">Среднее квадратичное 
отклонение
</t>
  </si>
  <si>
    <t xml:space="preserve">Коэффициент вариации (%)*
</t>
  </si>
  <si>
    <t>№</t>
  </si>
  <si>
    <t>Всего</t>
  </si>
  <si>
    <t>Расчет начальной (максимальной) цены контракта</t>
  </si>
  <si>
    <t>за единицу</t>
  </si>
  <si>
    <t>итого</t>
  </si>
  <si>
    <t>(гр.5= гр.3 х гр. 4)</t>
  </si>
  <si>
    <t>(гр.7= гр.3 х гр. 6)</t>
  </si>
  <si>
    <t>(гр.9= гр.3 х гр. 8)</t>
  </si>
  <si>
    <t>(гр.11= гр.3 х гр. 10)</t>
  </si>
  <si>
    <t>Начальная (максимальная) цена контракта** (руб.)</t>
  </si>
  <si>
    <r>
      <t xml:space="preserve">         </t>
    </r>
    <r>
      <rPr>
        <sz val="12"/>
        <color theme="1"/>
        <rFont val="Times New Roman"/>
        <family val="1"/>
        <charset val="204"/>
      </rPr>
      <t>Начальная (максимальная) цена контракта установлена, в соответствии с положениями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нужд», приказом Минэкономразвития РФ от 02.10.13 № 567 «Об утверждении методических рекомендаций по применению методов определения начальной (максимальной) цены контракта, цены контракта заключаемого с единственным поставщиком (подрядчиком, исполнителем)», методом сопоставимых рыночных цен (анализа рынка) на услуги, являющиеся предметом закупки, так как данный метод является приоритетным для определения и обоснования НМЦК. 
         В соответствии с вышеуказанными нормативными актами  направлены соответствующие запросы о предоставлении ценовой информации организациям, поставляющим товары, которые являются предметом  закупки.</t>
    </r>
  </si>
  <si>
    <t>Приложение №1 к Извещению</t>
  </si>
  <si>
    <t>Ед. изм.</t>
  </si>
  <si>
    <t>*- коэффициент вариации составляет, менее 33%, совокупность цен принимается однородной            
** Начальная максимальная  цена контракта сформирована с  учетом положений ст. 34 БК РФ, регламентирующей принцип эффективности использования бюджетных средств (необходимость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бюджетом объема средств (результативности) определения цены контракта производится по минимальной из предложенных цен.</t>
  </si>
  <si>
    <t>Минимальная арифметическая величина цены (руб.)</t>
  </si>
  <si>
    <t>шт.</t>
  </si>
  <si>
    <t>КП №1                                                         Вх. № 810/26 от 05.06.26</t>
  </si>
  <si>
    <t>КП №2                                                         Вх. № 955/26 от 11.06.26</t>
  </si>
  <si>
    <t>КП №3                                                         Вх. №958/25 от 11.06.26</t>
  </si>
  <si>
    <t>Смесь штукатурная Ротбанд 30 кг гипсовая</t>
  </si>
  <si>
    <t>Шпатлевка финишная 20 кг Боларс Супep</t>
  </si>
  <si>
    <t>Грунт для влажных помещений AXTON 10л</t>
  </si>
  <si>
    <t>Эмаль универсальная акриловая VGT матовая cyпeрбелая База А 15кг</t>
  </si>
  <si>
    <t>Краска интерьерная для стен и потолков ВДАК 15 кг VGT База А</t>
  </si>
  <si>
    <t>Кисть плоская 3 (75мм)</t>
  </si>
  <si>
    <t>Кисть круглая N 14 (50мм)</t>
  </si>
  <si>
    <t>Кисть плоская 2 (50мм) арт. 006-4020</t>
  </si>
  <si>
    <t>Валик полиакрил 180 мм в комплекте с ручкой ворс 18 мм</t>
  </si>
  <si>
    <t>Валик полиакрил 100 мм д.15мм, ось 6мм, ворс 12 мм в комплекте с ручкой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</si>
</sst>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color rgb="FF1C2126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NumberFormat="1" applyAlignment="1">
      <alignment vertical="center" wrapText="1"/>
    </xf>
    <xf numFmtId="0" fontId="3" fillId="0" borderId="0" xfId="0" applyFont="1"/>
    <xf numFmtId="0" fontId="4" fillId="0" borderId="0" xfId="0" applyFont="1"/>
    <xf numFmtId="4" fontId="4" fillId="0" borderId="0" xfId="0" applyNumberFormat="1" applyFont="1" applyBorder="1" applyAlignment="1">
      <alignment vertical="center"/>
    </xf>
    <xf numFmtId="4" fontId="4" fillId="0" borderId="0" xfId="0" applyNumberFormat="1" applyFont="1" applyAlignment="1"/>
    <xf numFmtId="4" fontId="3" fillId="0" borderId="0" xfId="0" applyNumberFormat="1" applyFont="1" applyAlignment="1">
      <alignment wrapText="1"/>
    </xf>
    <xf numFmtId="4" fontId="3" fillId="0" borderId="0" xfId="0" applyNumberFormat="1" applyFont="1"/>
    <xf numFmtId="4" fontId="3" fillId="0" borderId="1" xfId="0" applyNumberFormat="1" applyFont="1" applyBorder="1" applyAlignment="1">
      <alignment horizontal="center" vertical="center" shrinkToFit="1"/>
    </xf>
    <xf numFmtId="0" fontId="0" fillId="0" borderId="0" xfId="0" applyFill="1"/>
    <xf numFmtId="0" fontId="3" fillId="0" borderId="1" xfId="0" applyFont="1" applyFill="1" applyBorder="1" applyAlignment="1">
      <alignment horizontal="left" vertical="center"/>
    </xf>
    <xf numFmtId="0" fontId="5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shrinkToFit="1"/>
    </xf>
    <xf numFmtId="0" fontId="5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4" fontId="9" fillId="0" borderId="1" xfId="0" applyNumberFormat="1" applyFont="1" applyFill="1" applyBorder="1" applyAlignment="1" applyProtection="1">
      <alignment horizontal="center" shrinkToFit="1"/>
      <protection locked="0"/>
    </xf>
    <xf numFmtId="0" fontId="12" fillId="3" borderId="1" xfId="0" applyNumberFormat="1" applyFont="1" applyFill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right" vertical="top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3" fillId="0" borderId="0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tabSelected="1" topLeftCell="A2" zoomScale="85" zoomScaleNormal="85" workbookViewId="0">
      <selection activeCell="B18" sqref="B18:B19"/>
    </sheetView>
  </sheetViews>
  <sheetFormatPr defaultRowHeight="15" x14ac:dyDescent="0.25"/>
  <cols>
    <col min="1" max="1" width="4.5703125" style="2" customWidth="1"/>
    <col min="2" max="2" width="33.42578125" style="2" customWidth="1"/>
    <col min="3" max="3" width="10.85546875" style="2" customWidth="1"/>
    <col min="4" max="4" width="7.28515625" style="2" customWidth="1"/>
    <col min="5" max="5" width="12.7109375" style="2" customWidth="1"/>
    <col min="6" max="6" width="14.5703125" style="2" customWidth="1"/>
    <col min="7" max="7" width="12.7109375" style="2" customWidth="1"/>
    <col min="8" max="8" width="14.7109375" style="2" customWidth="1"/>
    <col min="9" max="9" width="12.7109375" style="2" customWidth="1"/>
    <col min="10" max="10" width="15.28515625" style="2" customWidth="1"/>
    <col min="11" max="12" width="12.7109375" style="6" customWidth="1"/>
    <col min="13" max="13" width="8.7109375" style="2" customWidth="1"/>
    <col min="14" max="14" width="11.85546875" style="2" customWidth="1"/>
    <col min="15" max="16" width="8.7109375" style="2" customWidth="1"/>
    <col min="17" max="17" width="15.85546875" style="2" customWidth="1"/>
  </cols>
  <sheetData>
    <row r="1" spans="1:17" ht="38.450000000000003" customHeight="1" x14ac:dyDescent="0.25">
      <c r="A1" s="31" t="s">
        <v>16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s="9" customFormat="1" ht="15.75" x14ac:dyDescent="0.25">
      <c r="A2" s="32" t="s">
        <v>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s="9" customFormat="1" ht="18.75" customHeight="1" x14ac:dyDescent="0.25">
      <c r="A3" s="33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s="9" customFormat="1" ht="96.75" customHeight="1" x14ac:dyDescent="0.25">
      <c r="A4" s="34" t="s">
        <v>15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1:17" ht="15" customHeight="1" x14ac:dyDescent="0.25">
      <c r="A5" s="35" t="s">
        <v>5</v>
      </c>
      <c r="B5" s="36" t="s">
        <v>0</v>
      </c>
      <c r="C5" s="36" t="s">
        <v>17</v>
      </c>
      <c r="D5" s="37" t="s">
        <v>1</v>
      </c>
      <c r="E5" s="38" t="s">
        <v>2</v>
      </c>
      <c r="F5" s="38"/>
      <c r="G5" s="38"/>
      <c r="H5" s="38"/>
      <c r="I5" s="38"/>
      <c r="J5" s="38"/>
      <c r="K5" s="39" t="s">
        <v>19</v>
      </c>
      <c r="L5" s="39"/>
      <c r="M5" s="26" t="s">
        <v>3</v>
      </c>
      <c r="N5" s="26"/>
      <c r="O5" s="26" t="s">
        <v>4</v>
      </c>
      <c r="P5" s="26"/>
      <c r="Q5" s="26" t="s">
        <v>14</v>
      </c>
    </row>
    <row r="6" spans="1:17" s="1" customFormat="1" ht="57.75" customHeight="1" x14ac:dyDescent="0.25">
      <c r="A6" s="35"/>
      <c r="B6" s="36"/>
      <c r="C6" s="36"/>
      <c r="D6" s="37"/>
      <c r="E6" s="27" t="s">
        <v>21</v>
      </c>
      <c r="F6" s="27"/>
      <c r="G6" s="27" t="s">
        <v>22</v>
      </c>
      <c r="H6" s="27"/>
      <c r="I6" s="28" t="s">
        <v>23</v>
      </c>
      <c r="J6" s="28"/>
      <c r="K6" s="39"/>
      <c r="L6" s="39"/>
      <c r="M6" s="26"/>
      <c r="N6" s="26"/>
      <c r="O6" s="26"/>
      <c r="P6" s="26"/>
      <c r="Q6" s="26"/>
    </row>
    <row r="7" spans="1:17" s="1" customFormat="1" ht="16.5" customHeight="1" x14ac:dyDescent="0.25">
      <c r="A7" s="35"/>
      <c r="B7" s="36"/>
      <c r="C7" s="36"/>
      <c r="D7" s="37"/>
      <c r="E7" s="11" t="s">
        <v>8</v>
      </c>
      <c r="F7" s="11" t="s">
        <v>9</v>
      </c>
      <c r="G7" s="11" t="s">
        <v>8</v>
      </c>
      <c r="H7" s="11" t="s">
        <v>9</v>
      </c>
      <c r="I7" s="11" t="s">
        <v>8</v>
      </c>
      <c r="J7" s="11" t="s">
        <v>9</v>
      </c>
      <c r="K7" s="11" t="s">
        <v>8</v>
      </c>
      <c r="L7" s="11" t="s">
        <v>9</v>
      </c>
      <c r="M7" s="11" t="s">
        <v>8</v>
      </c>
      <c r="N7" s="11" t="s">
        <v>9</v>
      </c>
      <c r="O7" s="11" t="s">
        <v>8</v>
      </c>
      <c r="P7" s="11" t="s">
        <v>9</v>
      </c>
      <c r="Q7" s="26"/>
    </row>
    <row r="8" spans="1:17" s="1" customFormat="1" ht="12.75" customHeight="1" x14ac:dyDescent="0.25">
      <c r="A8" s="12">
        <v>1</v>
      </c>
      <c r="B8" s="13">
        <v>2</v>
      </c>
      <c r="C8" s="13"/>
      <c r="D8" s="13">
        <v>3</v>
      </c>
      <c r="E8" s="14">
        <v>4</v>
      </c>
      <c r="F8" s="14">
        <v>5</v>
      </c>
      <c r="G8" s="14">
        <v>6</v>
      </c>
      <c r="H8" s="14">
        <v>7</v>
      </c>
      <c r="I8" s="14">
        <v>8</v>
      </c>
      <c r="J8" s="14">
        <v>9</v>
      </c>
      <c r="K8" s="14">
        <v>10</v>
      </c>
      <c r="L8" s="14">
        <v>11</v>
      </c>
      <c r="M8" s="14">
        <v>12</v>
      </c>
      <c r="N8" s="14">
        <v>13</v>
      </c>
      <c r="O8" s="14">
        <v>14</v>
      </c>
      <c r="P8" s="14">
        <v>15</v>
      </c>
      <c r="Q8" s="19">
        <v>16</v>
      </c>
    </row>
    <row r="9" spans="1:17" s="1" customFormat="1" ht="12" customHeight="1" x14ac:dyDescent="0.2">
      <c r="A9" s="29"/>
      <c r="B9" s="29"/>
      <c r="C9" s="29"/>
      <c r="D9" s="29"/>
      <c r="E9" s="30" t="s">
        <v>10</v>
      </c>
      <c r="F9" s="30"/>
      <c r="G9" s="30" t="s">
        <v>11</v>
      </c>
      <c r="H9" s="30"/>
      <c r="I9" s="30" t="s">
        <v>12</v>
      </c>
      <c r="J9" s="30"/>
      <c r="K9" s="30" t="s">
        <v>13</v>
      </c>
      <c r="L9" s="30"/>
      <c r="M9" s="15"/>
      <c r="N9" s="15"/>
      <c r="O9" s="15"/>
      <c r="P9" s="15"/>
      <c r="Q9" s="20"/>
    </row>
    <row r="10" spans="1:17" ht="34.5" customHeight="1" x14ac:dyDescent="0.25">
      <c r="A10" s="10">
        <v>1</v>
      </c>
      <c r="B10" s="24" t="s">
        <v>24</v>
      </c>
      <c r="C10" s="21" t="s">
        <v>20</v>
      </c>
      <c r="D10" s="22">
        <v>5</v>
      </c>
      <c r="E10" s="22">
        <v>750</v>
      </c>
      <c r="F10" s="23">
        <f t="shared" ref="F10" si="0">ROUND(D10*E10,2)</f>
        <v>3750</v>
      </c>
      <c r="G10" s="22">
        <v>840</v>
      </c>
      <c r="H10" s="23">
        <f t="shared" ref="H10" si="1">ROUND(D10*G10,2)</f>
        <v>4200</v>
      </c>
      <c r="I10" s="22">
        <v>790</v>
      </c>
      <c r="J10" s="23">
        <f t="shared" ref="J10" si="2">ROUND(D10*I10,2)</f>
        <v>3950</v>
      </c>
      <c r="K10" s="8">
        <f>MIN(E10,G10,I10)</f>
        <v>750</v>
      </c>
      <c r="L10" s="8">
        <f>ROUND(D10*K10,2)</f>
        <v>3750</v>
      </c>
      <c r="M10" s="8">
        <f>ROUND(IF(K10&gt;0,STDEV(E10,G10,I10),0),2)</f>
        <v>45.09</v>
      </c>
      <c r="N10" s="8">
        <f>ROUND(IF(L10&gt;0,STDEV(F10,H10,J10),0),2)</f>
        <v>225.46</v>
      </c>
      <c r="O10" s="8">
        <f>ROUND(IF(K10&gt;0,STDEV(E10,G10,I10)/AVERAGE(E10,G10,I10)*100,0),2)</f>
        <v>5.68</v>
      </c>
      <c r="P10" s="8">
        <f>ROUND(IF(L10&gt;0,STDEV(F10,H10,J10)/AVERAGE(F10,H10,J10)*100,0),2)</f>
        <v>5.68</v>
      </c>
      <c r="Q10" s="8">
        <f t="shared" ref="Q10:Q18" si="3">L10</f>
        <v>3750</v>
      </c>
    </row>
    <row r="11" spans="1:17" ht="33" customHeight="1" x14ac:dyDescent="0.25">
      <c r="A11" s="10">
        <v>2</v>
      </c>
      <c r="B11" s="24" t="s">
        <v>25</v>
      </c>
      <c r="C11" s="21" t="s">
        <v>20</v>
      </c>
      <c r="D11" s="22">
        <v>15</v>
      </c>
      <c r="E11" s="22">
        <v>931</v>
      </c>
      <c r="F11" s="23">
        <f t="shared" ref="F11:F19" si="4">ROUND(D11*E11,2)</f>
        <v>13965</v>
      </c>
      <c r="G11" s="22">
        <v>1045</v>
      </c>
      <c r="H11" s="23">
        <f t="shared" ref="H11:H19" si="5">ROUND(D11*G11,2)</f>
        <v>15675</v>
      </c>
      <c r="I11" s="22">
        <v>996</v>
      </c>
      <c r="J11" s="23">
        <f t="shared" ref="J11:J19" si="6">ROUND(D11*I11,2)</f>
        <v>14940</v>
      </c>
      <c r="K11" s="8">
        <f t="shared" ref="K11:K19" si="7">MIN(E11,G11,I11)</f>
        <v>931</v>
      </c>
      <c r="L11" s="8">
        <f t="shared" ref="L11:L19" si="8">ROUND(D11*K11,2)</f>
        <v>13965</v>
      </c>
      <c r="M11" s="8">
        <f t="shared" ref="M11:M19" si="9">ROUND(IF(K11&gt;0,STDEV(E11,G11,I11),0),2)</f>
        <v>57.19</v>
      </c>
      <c r="N11" s="8">
        <f t="shared" ref="N11:N19" si="10">ROUND(IF(L11&gt;0,STDEV(F11,H11,J11),0),2)</f>
        <v>857.8</v>
      </c>
      <c r="O11" s="8">
        <f t="shared" ref="O11:O19" si="11">ROUND(IF(K11&gt;0,STDEV(E11,G11,I11)/AVERAGE(E11,G11,I11)*100,0),2)</f>
        <v>5.77</v>
      </c>
      <c r="P11" s="8">
        <f t="shared" ref="P11:P19" si="12">ROUND(IF(L11&gt;0,STDEV(F11,H11,J11)/AVERAGE(F11,H11,J11)*100,0),2)</f>
        <v>5.77</v>
      </c>
      <c r="Q11" s="8">
        <f t="shared" si="3"/>
        <v>13965</v>
      </c>
    </row>
    <row r="12" spans="1:17" ht="27" customHeight="1" x14ac:dyDescent="0.25">
      <c r="A12" s="10">
        <v>3</v>
      </c>
      <c r="B12" s="24" t="s">
        <v>26</v>
      </c>
      <c r="C12" s="21" t="s">
        <v>20</v>
      </c>
      <c r="D12" s="22">
        <v>5</v>
      </c>
      <c r="E12" s="22">
        <v>646</v>
      </c>
      <c r="F12" s="23">
        <f t="shared" si="4"/>
        <v>3230</v>
      </c>
      <c r="G12" s="22">
        <v>660</v>
      </c>
      <c r="H12" s="23">
        <f t="shared" si="5"/>
        <v>3300</v>
      </c>
      <c r="I12" s="22">
        <v>691</v>
      </c>
      <c r="J12" s="23">
        <f t="shared" si="6"/>
        <v>3455</v>
      </c>
      <c r="K12" s="8">
        <f t="shared" si="7"/>
        <v>646</v>
      </c>
      <c r="L12" s="8">
        <f t="shared" si="8"/>
        <v>3230</v>
      </c>
      <c r="M12" s="8">
        <f t="shared" si="9"/>
        <v>23.03</v>
      </c>
      <c r="N12" s="8">
        <f t="shared" si="10"/>
        <v>115.14</v>
      </c>
      <c r="O12" s="8">
        <f t="shared" si="11"/>
        <v>3.46</v>
      </c>
      <c r="P12" s="8">
        <f t="shared" si="12"/>
        <v>3.46</v>
      </c>
      <c r="Q12" s="8">
        <f t="shared" si="3"/>
        <v>3230</v>
      </c>
    </row>
    <row r="13" spans="1:17" ht="26.25" customHeight="1" x14ac:dyDescent="0.25">
      <c r="A13" s="10">
        <v>4</v>
      </c>
      <c r="B13" s="24" t="s">
        <v>27</v>
      </c>
      <c r="C13" s="21" t="s">
        <v>20</v>
      </c>
      <c r="D13" s="22">
        <v>12</v>
      </c>
      <c r="E13" s="22">
        <v>10560</v>
      </c>
      <c r="F13" s="23">
        <f t="shared" si="4"/>
        <v>126720</v>
      </c>
      <c r="G13" s="22">
        <v>11830</v>
      </c>
      <c r="H13" s="23">
        <f t="shared" si="5"/>
        <v>141960</v>
      </c>
      <c r="I13" s="22">
        <v>11300</v>
      </c>
      <c r="J13" s="23">
        <f t="shared" si="6"/>
        <v>135600</v>
      </c>
      <c r="K13" s="8">
        <f t="shared" si="7"/>
        <v>10560</v>
      </c>
      <c r="L13" s="8">
        <f t="shared" si="8"/>
        <v>126720</v>
      </c>
      <c r="M13" s="8">
        <f t="shared" si="9"/>
        <v>637.89</v>
      </c>
      <c r="N13" s="8">
        <f t="shared" si="10"/>
        <v>7654.65</v>
      </c>
      <c r="O13" s="8">
        <f t="shared" si="11"/>
        <v>5.68</v>
      </c>
      <c r="P13" s="8">
        <f t="shared" si="12"/>
        <v>5.68</v>
      </c>
      <c r="Q13" s="8">
        <f t="shared" si="3"/>
        <v>126720</v>
      </c>
    </row>
    <row r="14" spans="1:17" ht="39.75" customHeight="1" x14ac:dyDescent="0.25">
      <c r="A14" s="10">
        <v>5</v>
      </c>
      <c r="B14" s="24" t="s">
        <v>28</v>
      </c>
      <c r="C14" s="21" t="s">
        <v>20</v>
      </c>
      <c r="D14" s="22">
        <v>8</v>
      </c>
      <c r="E14" s="22">
        <v>3400</v>
      </c>
      <c r="F14" s="23">
        <f t="shared" si="4"/>
        <v>27200</v>
      </c>
      <c r="G14" s="22">
        <v>3808</v>
      </c>
      <c r="H14" s="23">
        <f t="shared" si="5"/>
        <v>30464</v>
      </c>
      <c r="I14" s="22">
        <v>3638</v>
      </c>
      <c r="J14" s="23">
        <f t="shared" si="6"/>
        <v>29104</v>
      </c>
      <c r="K14" s="8">
        <f t="shared" si="7"/>
        <v>3400</v>
      </c>
      <c r="L14" s="8">
        <f t="shared" si="8"/>
        <v>27200</v>
      </c>
      <c r="M14" s="8">
        <f t="shared" si="9"/>
        <v>204.94</v>
      </c>
      <c r="N14" s="8">
        <f t="shared" si="10"/>
        <v>1639.54</v>
      </c>
      <c r="O14" s="8">
        <f t="shared" si="11"/>
        <v>5.67</v>
      </c>
      <c r="P14" s="8">
        <f t="shared" si="12"/>
        <v>5.67</v>
      </c>
      <c r="Q14" s="8">
        <f t="shared" si="3"/>
        <v>27200</v>
      </c>
    </row>
    <row r="15" spans="1:17" ht="33" customHeight="1" x14ac:dyDescent="0.25">
      <c r="A15" s="10">
        <v>6</v>
      </c>
      <c r="B15" s="24" t="s">
        <v>29</v>
      </c>
      <c r="C15" s="21" t="s">
        <v>20</v>
      </c>
      <c r="D15" s="22">
        <v>5</v>
      </c>
      <c r="E15" s="22">
        <v>105</v>
      </c>
      <c r="F15" s="23">
        <f t="shared" si="4"/>
        <v>525</v>
      </c>
      <c r="G15" s="22">
        <v>120</v>
      </c>
      <c r="H15" s="23">
        <f t="shared" si="5"/>
        <v>600</v>
      </c>
      <c r="I15" s="22">
        <v>115</v>
      </c>
      <c r="J15" s="23">
        <f t="shared" si="6"/>
        <v>575</v>
      </c>
      <c r="K15" s="8">
        <f t="shared" si="7"/>
        <v>105</v>
      </c>
      <c r="L15" s="8">
        <f t="shared" si="8"/>
        <v>525</v>
      </c>
      <c r="M15" s="8">
        <f t="shared" si="9"/>
        <v>7.64</v>
      </c>
      <c r="N15" s="8">
        <f t="shared" si="10"/>
        <v>38.19</v>
      </c>
      <c r="O15" s="8">
        <f t="shared" si="11"/>
        <v>6.74</v>
      </c>
      <c r="P15" s="8">
        <f t="shared" si="12"/>
        <v>6.74</v>
      </c>
      <c r="Q15" s="8">
        <f t="shared" si="3"/>
        <v>525</v>
      </c>
    </row>
    <row r="16" spans="1:17" ht="27.75" customHeight="1" x14ac:dyDescent="0.25">
      <c r="A16" s="10">
        <v>7</v>
      </c>
      <c r="B16" s="24" t="s">
        <v>30</v>
      </c>
      <c r="C16" s="21" t="s">
        <v>20</v>
      </c>
      <c r="D16" s="22">
        <v>5</v>
      </c>
      <c r="E16" s="22">
        <v>230</v>
      </c>
      <c r="F16" s="23">
        <f t="shared" si="4"/>
        <v>1150</v>
      </c>
      <c r="G16" s="22">
        <v>260</v>
      </c>
      <c r="H16" s="23">
        <f t="shared" si="5"/>
        <v>1300</v>
      </c>
      <c r="I16" s="22">
        <v>246</v>
      </c>
      <c r="J16" s="23">
        <f t="shared" si="6"/>
        <v>1230</v>
      </c>
      <c r="K16" s="8">
        <f t="shared" si="7"/>
        <v>230</v>
      </c>
      <c r="L16" s="8">
        <f t="shared" si="8"/>
        <v>1150</v>
      </c>
      <c r="M16" s="8">
        <f t="shared" si="9"/>
        <v>15.01</v>
      </c>
      <c r="N16" s="8">
        <f t="shared" si="10"/>
        <v>75.06</v>
      </c>
      <c r="O16" s="8">
        <f t="shared" si="11"/>
        <v>6.12</v>
      </c>
      <c r="P16" s="8">
        <f t="shared" si="12"/>
        <v>6.12</v>
      </c>
      <c r="Q16" s="8">
        <f t="shared" si="3"/>
        <v>1150</v>
      </c>
    </row>
    <row r="17" spans="1:17" ht="26.25" customHeight="1" x14ac:dyDescent="0.25">
      <c r="A17" s="10">
        <v>8</v>
      </c>
      <c r="B17" s="24" t="s">
        <v>31</v>
      </c>
      <c r="C17" s="21" t="s">
        <v>20</v>
      </c>
      <c r="D17" s="22">
        <v>5</v>
      </c>
      <c r="E17" s="22">
        <v>75</v>
      </c>
      <c r="F17" s="23">
        <f t="shared" si="4"/>
        <v>375</v>
      </c>
      <c r="G17" s="22">
        <v>85</v>
      </c>
      <c r="H17" s="23">
        <f t="shared" si="5"/>
        <v>425</v>
      </c>
      <c r="I17" s="22">
        <v>80</v>
      </c>
      <c r="J17" s="23">
        <f t="shared" si="6"/>
        <v>400</v>
      </c>
      <c r="K17" s="8">
        <f t="shared" si="7"/>
        <v>75</v>
      </c>
      <c r="L17" s="8">
        <f t="shared" si="8"/>
        <v>375</v>
      </c>
      <c r="M17" s="8">
        <f t="shared" si="9"/>
        <v>5</v>
      </c>
      <c r="N17" s="8">
        <f t="shared" si="10"/>
        <v>25</v>
      </c>
      <c r="O17" s="8">
        <f t="shared" si="11"/>
        <v>6.25</v>
      </c>
      <c r="P17" s="8">
        <f t="shared" si="12"/>
        <v>6.25</v>
      </c>
      <c r="Q17" s="8">
        <f t="shared" si="3"/>
        <v>375</v>
      </c>
    </row>
    <row r="18" spans="1:17" ht="28.5" customHeight="1" x14ac:dyDescent="0.25">
      <c r="A18" s="10">
        <v>9</v>
      </c>
      <c r="B18" s="24" t="s">
        <v>32</v>
      </c>
      <c r="C18" s="21" t="s">
        <v>20</v>
      </c>
      <c r="D18" s="22">
        <v>10</v>
      </c>
      <c r="E18" s="22">
        <v>320</v>
      </c>
      <c r="F18" s="23">
        <f t="shared" si="4"/>
        <v>3200</v>
      </c>
      <c r="G18" s="22">
        <v>358</v>
      </c>
      <c r="H18" s="23">
        <f t="shared" si="5"/>
        <v>3580</v>
      </c>
      <c r="I18" s="22">
        <v>345</v>
      </c>
      <c r="J18" s="23">
        <f t="shared" si="6"/>
        <v>3450</v>
      </c>
      <c r="K18" s="8">
        <f t="shared" si="7"/>
        <v>320</v>
      </c>
      <c r="L18" s="8">
        <f t="shared" si="8"/>
        <v>3200</v>
      </c>
      <c r="M18" s="8">
        <f t="shared" si="9"/>
        <v>19.309999999999999</v>
      </c>
      <c r="N18" s="8">
        <f t="shared" si="10"/>
        <v>193.13</v>
      </c>
      <c r="O18" s="8">
        <f t="shared" si="11"/>
        <v>5.66</v>
      </c>
      <c r="P18" s="8">
        <f t="shared" si="12"/>
        <v>5.66</v>
      </c>
      <c r="Q18" s="8">
        <f t="shared" si="3"/>
        <v>3200</v>
      </c>
    </row>
    <row r="19" spans="1:17" ht="30.75" customHeight="1" x14ac:dyDescent="0.25">
      <c r="A19" s="10">
        <v>10</v>
      </c>
      <c r="B19" s="24" t="s">
        <v>33</v>
      </c>
      <c r="C19" s="21" t="s">
        <v>20</v>
      </c>
      <c r="D19" s="22">
        <v>6</v>
      </c>
      <c r="E19" s="22">
        <v>150</v>
      </c>
      <c r="F19" s="23">
        <f t="shared" si="4"/>
        <v>900</v>
      </c>
      <c r="G19" s="22">
        <v>170</v>
      </c>
      <c r="H19" s="23">
        <f t="shared" si="5"/>
        <v>1020</v>
      </c>
      <c r="I19" s="22">
        <v>160</v>
      </c>
      <c r="J19" s="23">
        <f t="shared" si="6"/>
        <v>960</v>
      </c>
      <c r="K19" s="8">
        <f t="shared" si="7"/>
        <v>150</v>
      </c>
      <c r="L19" s="8">
        <f t="shared" si="8"/>
        <v>900</v>
      </c>
      <c r="M19" s="8">
        <f t="shared" si="9"/>
        <v>10</v>
      </c>
      <c r="N19" s="8">
        <f t="shared" si="10"/>
        <v>60</v>
      </c>
      <c r="O19" s="8">
        <f t="shared" si="11"/>
        <v>6.25</v>
      </c>
      <c r="P19" s="8">
        <f t="shared" si="12"/>
        <v>6.25</v>
      </c>
      <c r="Q19" s="8">
        <f t="shared" ref="Q19" si="13">L19</f>
        <v>900</v>
      </c>
    </row>
    <row r="20" spans="1:17" ht="15.75" x14ac:dyDescent="0.25">
      <c r="A20" s="10"/>
      <c r="B20" s="16"/>
      <c r="C20" s="16"/>
      <c r="D20" s="18"/>
      <c r="E20" s="17">
        <f t="shared" ref="E20:Q20" si="14">SUM(E10:E19)</f>
        <v>17167</v>
      </c>
      <c r="F20" s="17">
        <f t="shared" si="14"/>
        <v>181015</v>
      </c>
      <c r="G20" s="17">
        <f t="shared" si="14"/>
        <v>19176</v>
      </c>
      <c r="H20" s="17">
        <f t="shared" si="14"/>
        <v>202524</v>
      </c>
      <c r="I20" s="17">
        <f t="shared" si="14"/>
        <v>18361</v>
      </c>
      <c r="J20" s="17">
        <f t="shared" si="14"/>
        <v>193664</v>
      </c>
      <c r="K20" s="17">
        <f t="shared" si="14"/>
        <v>17167</v>
      </c>
      <c r="L20" s="17">
        <f t="shared" si="14"/>
        <v>181015</v>
      </c>
      <c r="M20" s="17">
        <f t="shared" si="14"/>
        <v>1025.0999999999999</v>
      </c>
      <c r="N20" s="17">
        <f t="shared" si="14"/>
        <v>10883.97</v>
      </c>
      <c r="O20" s="17">
        <f t="shared" si="14"/>
        <v>57.28</v>
      </c>
      <c r="P20" s="17">
        <f t="shared" si="14"/>
        <v>57.28</v>
      </c>
      <c r="Q20" s="17">
        <f t="shared" si="14"/>
        <v>181015</v>
      </c>
    </row>
    <row r="21" spans="1:17" x14ac:dyDescent="0.25">
      <c r="A21" s="10"/>
      <c r="M21" s="7"/>
      <c r="N21" s="7"/>
      <c r="O21" s="7"/>
    </row>
    <row r="22" spans="1:17" x14ac:dyDescent="0.25">
      <c r="A22" s="10"/>
    </row>
    <row r="23" spans="1:17" ht="15.75" x14ac:dyDescent="0.25">
      <c r="A23" s="10"/>
      <c r="B23" s="25" t="s">
        <v>18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4" spans="1:17" ht="35.25" customHeight="1" x14ac:dyDescent="0.25">
      <c r="A24" s="16" t="s">
        <v>6</v>
      </c>
    </row>
    <row r="25" spans="1:17" ht="15.75" x14ac:dyDescent="0.25">
      <c r="B25" s="3"/>
      <c r="C25" s="3"/>
      <c r="D25" s="3"/>
      <c r="E25" s="3"/>
      <c r="F25" s="3"/>
      <c r="G25" s="3"/>
      <c r="H25" s="3"/>
      <c r="I25" s="3"/>
      <c r="J25" s="3"/>
      <c r="K25" s="4"/>
      <c r="L25" s="4"/>
      <c r="M25" s="5"/>
      <c r="N25" s="5"/>
      <c r="O25" s="5"/>
      <c r="P25" s="5"/>
      <c r="Q25" s="5"/>
    </row>
    <row r="27" spans="1:17" ht="87.75" customHeight="1" x14ac:dyDescent="0.25"/>
    <row r="29" spans="1:17" s="3" customFormat="1" ht="15.75" x14ac:dyDescent="0.25">
      <c r="B29" s="2"/>
      <c r="C29" s="2"/>
      <c r="D29" s="2"/>
      <c r="E29" s="2"/>
      <c r="F29" s="2"/>
      <c r="G29" s="2"/>
      <c r="H29" s="2"/>
      <c r="I29" s="2"/>
      <c r="J29" s="2"/>
      <c r="K29" s="6"/>
      <c r="L29" s="6"/>
      <c r="M29" s="2"/>
      <c r="N29" s="2"/>
      <c r="O29" s="2"/>
      <c r="P29" s="2"/>
      <c r="Q29" s="2"/>
    </row>
  </sheetData>
  <mergeCells count="22">
    <mergeCell ref="A1:Q1"/>
    <mergeCell ref="A2:Q2"/>
    <mergeCell ref="A3:Q3"/>
    <mergeCell ref="A4:Q4"/>
    <mergeCell ref="A5:A7"/>
    <mergeCell ref="B5:B7"/>
    <mergeCell ref="C5:C7"/>
    <mergeCell ref="D5:D7"/>
    <mergeCell ref="E5:J5"/>
    <mergeCell ref="K5:L6"/>
    <mergeCell ref="B23:Q23"/>
    <mergeCell ref="M5:N6"/>
    <mergeCell ref="O5:P6"/>
    <mergeCell ref="Q5:Q7"/>
    <mergeCell ref="E6:F6"/>
    <mergeCell ref="G6:H6"/>
    <mergeCell ref="I6:J6"/>
    <mergeCell ref="A9:D9"/>
    <mergeCell ref="E9:F9"/>
    <mergeCell ref="G9:H9"/>
    <mergeCell ref="I9:J9"/>
    <mergeCell ref="K9:L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>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Бакуров</dc:creator>
  <cp:lastModifiedBy>Габлина Олеся Сергеевна</cp:lastModifiedBy>
  <cp:lastPrinted>2025-07-07T12:59:47Z</cp:lastPrinted>
  <dcterms:created xsi:type="dcterms:W3CDTF">2016-05-18T09:10:41Z</dcterms:created>
  <dcterms:modified xsi:type="dcterms:W3CDTF">2026-06-16T06:53:36Z</dcterms:modified>
</cp:coreProperties>
</file>