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rektorats\КОНТРАКТНАЯ СЛУЖБА\1. ЗАКУПКИ\6. ЗАКУПКИ 2026 г\44-ФЗ\1. Единственный поставщик _п .5 ,4  ч1.ст 93\СИЗ ГОиЧС ИПП\"/>
    </mc:Choice>
  </mc:AlternateContent>
  <bookViews>
    <workbookView xWindow="0" yWindow="0" windowWidth="28800" windowHeight="11835"/>
  </bookViews>
  <sheets>
    <sheet name="НМЦК" sheetId="1" r:id="rId1"/>
  </sheets>
  <definedNames>
    <definedName name="_xlnm.Print_Area" localSheetId="0">НМЦК!$A$1:$N$25</definedName>
  </definedNames>
  <calcPr calcId="152511" fullPrecision="0" calcOnSave="0" concurrentCalc="0"/>
</workbook>
</file>

<file path=xl/calcChain.xml><?xml version="1.0" encoding="utf-8"?>
<calcChain xmlns="http://schemas.openxmlformats.org/spreadsheetml/2006/main">
  <c r="K11" i="1" l="1"/>
  <c r="N11" i="1"/>
  <c r="N12" i="1"/>
  <c r="J12" i="1"/>
  <c r="I12" i="1"/>
  <c r="H12" i="1"/>
  <c r="L11" i="1"/>
  <c r="M11" i="1"/>
  <c r="M19" i="1"/>
  <c r="E16" i="1"/>
  <c r="M18" i="1"/>
</calcChain>
</file>

<file path=xl/sharedStrings.xml><?xml version="1.0" encoding="utf-8"?>
<sst xmlns="http://schemas.openxmlformats.org/spreadsheetml/2006/main" count="44" uniqueCount="43">
  <si>
    <t>Предмет контракта</t>
  </si>
  <si>
    <t>Используемый метод определения НМЦК с обоснованием: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</si>
  <si>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</si>
  <si>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руб.</t>
  </si>
  <si>
    <t>Средняя арифметическая цена за ед&lt;ц&gt;</t>
  </si>
  <si>
    <t>Среднее квадратическое отклонение</t>
  </si>
  <si>
    <t>Коэффициент вариации цен V (%)</t>
  </si>
  <si>
    <r>
      <rPr>
        <b/>
        <sz val="14"/>
        <color indexed="8"/>
        <rFont val="Times New Roman"/>
        <family val="1"/>
        <charset val="204"/>
      </rPr>
      <t>Расчет НМЦК по формуле</t>
    </r>
    <r>
      <rPr>
        <sz val="14"/>
        <color indexed="8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 xml:space="preserve">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</si>
  <si>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№ п/п</t>
  </si>
  <si>
    <t>Ед. изм.</t>
  </si>
  <si>
    <t>Итого</t>
  </si>
  <si>
    <t>* Значение коэффициента вариации цен менее 33%, следовательно, совокупность ценовых значений является однородной.</t>
  </si>
  <si>
    <t>Однородность совокупности значений выявленных цен, используемых в расчете НМЦК*</t>
  </si>
  <si>
    <t>** При определении Н(М)ЦК  Заказчиком применяется Приказ Минэкономразвития России от 02.10.2013 N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(Метод сопоставимых рыночных цен (анализ рынка))</t>
  </si>
  <si>
    <t>НМЦК, определяемая методом сопоставимых рыночных цен (анализа рынка)**</t>
  </si>
  <si>
    <t>Количество товара</t>
  </si>
  <si>
    <t xml:space="preserve"> </t>
  </si>
  <si>
    <t>ОКПД 2 (КТРУ)</t>
  </si>
  <si>
    <t>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
Выводы о цене контракта делались на основе информации о цене за единицу поставки, полученных по запросу от потенциальных Исполнителей.</t>
  </si>
  <si>
    <t xml:space="preserve">По произведенным Заказчиком расчетам среднее квадратичное отклонение составило </t>
  </si>
  <si>
    <t>В результате проведенного расчета НМЦК, рассчитанная заказчиком методом сопоставимых рыночных цен (анализа рынка) составила:</t>
  </si>
  <si>
    <t>руб.</t>
  </si>
  <si>
    <t>*** - В соответствии с п. 2.1. Методических рекомендаций в обосновании НМЦК, которое подлежит размещению в открытом доступе в информационно-телекоммуникационной сети "Интернет" (далее - сеть "Интернет"), не указываются наименования поставщиков (подрядчиков, исполнителей), представивших соответствующую информацию.</t>
  </si>
  <si>
    <t>Поскольку коэффициент вариации цены менее 33%, совокупность значений, используемых в расчете, при определении НМЦК считается однородной  и не требуется дополнительные исследования в целях увеличения количества ценовой информации, используемой в расчетах</t>
  </si>
  <si>
    <t>Основные характеристики объекта закупки</t>
  </si>
  <si>
    <t>Наименование товара</t>
  </si>
  <si>
    <t>Работник контрактной службы:</t>
  </si>
  <si>
    <t>(должность)</t>
  </si>
  <si>
    <t>(подпись/расшифровка подписи)</t>
  </si>
  <si>
    <t>В соответствиии с условиями закупочной сессии</t>
  </si>
  <si>
    <t xml:space="preserve">Проверка минимальной цены (расчет и обоснование начальной (максимальной) цены контракта)
</t>
  </si>
  <si>
    <t>специалист</t>
  </si>
  <si>
    <t>Латыпова Н.А.</t>
  </si>
  <si>
    <t>Дата подготовки обоснования НМЦК: 16.09.2026</t>
  </si>
  <si>
    <t>Для проверки минимальной цены целесообразно использовать коммерческое предложение на сумму</t>
  </si>
  <si>
    <t xml:space="preserve"> Поставка средств индивидуальной защиты</t>
  </si>
  <si>
    <t xml:space="preserve">Приложение к проверке минимальной цены для размещения на ЕАТ закупочной сессии
  «Поставка средств индивидуальной защиты» </t>
  </si>
  <si>
    <t xml:space="preserve">Индивидуальный противохимический пакет  </t>
  </si>
  <si>
    <t>21.20.23.199-00000180</t>
  </si>
  <si>
    <t>штука</t>
  </si>
  <si>
    <t>Поставщик №1, вх.-05.8-90/6 от 16.09.2026</t>
  </si>
  <si>
    <t>Поставщик №2, вх.-05.8-90/7 от 16.09.2026</t>
  </si>
  <si>
    <t>Поставщик №3, вх.-05.8-90/8 от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</si>
</sst>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31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6" fillId="0" borderId="0" xfId="1" applyFont="1" applyFill="1"/>
    <xf numFmtId="0" fontId="2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8" fillId="0" borderId="0" xfId="0" applyFont="1" applyFill="1"/>
    <xf numFmtId="2" fontId="7" fillId="0" borderId="0" xfId="0" applyNumberFormat="1" applyFont="1" applyFill="1"/>
    <xf numFmtId="0" fontId="4" fillId="0" borderId="0" xfId="0" applyFont="1"/>
    <xf numFmtId="4" fontId="9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" fontId="10" fillId="2" borderId="0" xfId="0" applyNumberFormat="1" applyFont="1" applyFill="1" applyBorder="1" applyAlignment="1">
      <alignment vertical="center"/>
    </xf>
    <xf numFmtId="0" fontId="11" fillId="0" borderId="0" xfId="0" applyFont="1" applyFill="1"/>
    <xf numFmtId="4" fontId="12" fillId="2" borderId="0" xfId="0" applyNumberFormat="1" applyFont="1" applyFill="1" applyAlignment="1">
      <alignment horizontal="center" vertical="top"/>
    </xf>
    <xf numFmtId="0" fontId="13" fillId="0" borderId="0" xfId="0" applyFont="1" applyFill="1"/>
    <xf numFmtId="4" fontId="14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" fontId="16" fillId="2" borderId="0" xfId="0" applyNumberFormat="1" applyFont="1" applyFill="1" applyBorder="1" applyAlignment="1">
      <alignment horizontal="center" vertical="center"/>
    </xf>
    <xf numFmtId="4" fontId="19" fillId="0" borderId="0" xfId="0" applyNumberFormat="1" applyFont="1" applyFill="1"/>
    <xf numFmtId="0" fontId="18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7" fillId="0" borderId="2" xfId="0" applyFont="1" applyFill="1" applyBorder="1" applyAlignment="1">
      <alignment horizontal="justify" vertical="top" wrapText="1"/>
    </xf>
    <xf numFmtId="4" fontId="27" fillId="0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4" fontId="20" fillId="2" borderId="0" xfId="0" applyNumberFormat="1" applyFont="1" applyFill="1" applyBorder="1" applyAlignment="1">
      <alignment vertical="center" wrapText="1"/>
    </xf>
    <xf numFmtId="4" fontId="10" fillId="2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28" fillId="0" borderId="1" xfId="0" applyNumberFormat="1" applyFont="1" applyFill="1" applyBorder="1" applyAlignment="1">
      <alignment horizontal="center" vertical="top" wrapText="1"/>
    </xf>
    <xf numFmtId="10" fontId="28" fillId="0" borderId="1" xfId="0" applyNumberFormat="1" applyFont="1" applyFill="1" applyBorder="1" applyAlignment="1">
      <alignment horizontal="center" vertical="top" wrapText="1"/>
    </xf>
    <xf numFmtId="4" fontId="29" fillId="0" borderId="1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26" fillId="0" borderId="6" xfId="0" applyFont="1" applyFill="1" applyBorder="1" applyAlignment="1">
      <alignment horizontal="left" vertical="top" wrapText="1"/>
    </xf>
    <xf numFmtId="0" fontId="27" fillId="0" borderId="6" xfId="0" applyFont="1" applyFill="1" applyBorder="1" applyAlignment="1">
      <alignment horizontal="center" vertical="top" wrapText="1"/>
    </xf>
    <xf numFmtId="0" fontId="21" fillId="2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23" fillId="0" borderId="17" xfId="0" applyFont="1" applyFill="1" applyBorder="1" applyAlignment="1">
      <alignment horizontal="left"/>
    </xf>
    <xf numFmtId="0" fontId="24" fillId="0" borderId="18" xfId="0" applyFont="1" applyFill="1" applyBorder="1" applyAlignment="1">
      <alignment horizontal="left" vertical="center"/>
    </xf>
    <xf numFmtId="0" fontId="24" fillId="0" borderId="19" xfId="0" applyFont="1" applyFill="1" applyBorder="1" applyAlignment="1">
      <alignment horizontal="left" vertical="center"/>
    </xf>
    <xf numFmtId="0" fontId="24" fillId="0" borderId="20" xfId="0" applyFont="1" applyFill="1" applyBorder="1" applyAlignment="1">
      <alignment horizontal="left" vertical="center"/>
    </xf>
    <xf numFmtId="0" fontId="24" fillId="0" borderId="2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top" wrapText="1"/>
    </xf>
    <xf numFmtId="0" fontId="24" fillId="0" borderId="25" xfId="0" applyFont="1" applyFill="1" applyBorder="1" applyAlignment="1">
      <alignment horizontal="center" vertical="top" wrapText="1"/>
    </xf>
    <xf numFmtId="0" fontId="24" fillId="0" borderId="26" xfId="0" applyFont="1" applyFill="1" applyBorder="1" applyAlignment="1">
      <alignment horizontal="center" vertical="top" wrapText="1"/>
    </xf>
    <xf numFmtId="14" fontId="8" fillId="0" borderId="0" xfId="0" applyNumberFormat="1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right" vertical="center" wrapText="1"/>
    </xf>
    <xf numFmtId="0" fontId="4" fillId="0" borderId="0" xfId="1" applyFont="1" applyFill="1" applyAlignment="1">
      <alignment horizontal="right" vertical="center" wrapText="1"/>
    </xf>
    <xf numFmtId="0" fontId="17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27" xfId="0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233438</xdr:colOff>
      <xdr:row>8</xdr:row>
      <xdr:rowOff>1531104</xdr:rowOff>
    </xdr:from>
    <xdr:to>
      <xdr:col>12</xdr:col>
      <xdr:colOff>27214</xdr:colOff>
      <xdr:row>8</xdr:row>
      <xdr:rowOff>1959427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5545" y="5028140"/>
          <a:ext cx="1753205" cy="428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490009</xdr:colOff>
      <xdr:row>8</xdr:row>
      <xdr:rowOff>2468033</xdr:rowOff>
    </xdr:from>
    <xdr:to>
      <xdr:col>12</xdr:col>
      <xdr:colOff>1423459</xdr:colOff>
      <xdr:row>8</xdr:row>
      <xdr:rowOff>2820458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2176" y="6182783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657225</xdr:colOff>
      <xdr:row>8</xdr:row>
      <xdr:rowOff>1838325</xdr:rowOff>
    </xdr:from>
    <xdr:to>
      <xdr:col>13</xdr:col>
      <xdr:colOff>2143125</xdr:colOff>
      <xdr:row>8</xdr:row>
      <xdr:rowOff>2200275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59245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638175</xdr:colOff>
      <xdr:row>8</xdr:row>
      <xdr:rowOff>1371600</xdr:rowOff>
    </xdr:from>
    <xdr:to>
      <xdr:col>13</xdr:col>
      <xdr:colOff>809625</xdr:colOff>
      <xdr:row>8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54578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"/>
  <sheetViews>
    <sheetView tabSelected="1" view="pageBreakPreview" topLeftCell="A7" zoomScale="80" zoomScaleNormal="70" zoomScaleSheetLayoutView="80" workbookViewId="0">
      <selection activeCell="L17" sqref="L17"/>
    </sheetView>
  </sheetViews>
  <sheetFormatPr defaultRowHeight="15" x14ac:dyDescent="0.25"/>
  <cols>
    <col min="1" max="1" width="4.28515625" style="2" customWidth="1"/>
    <col min="2" max="2" width="46.7109375" style="26" customWidth="1"/>
    <col min="3" max="3" width="20.140625" style="2" customWidth="1"/>
    <col min="4" max="4" width="14.5703125" style="2" customWidth="1"/>
    <col min="5" max="5" width="17" style="2" customWidth="1"/>
    <col min="6" max="6" width="19.140625" style="2" hidden="1" customWidth="1"/>
    <col min="7" max="7" width="15.140625" style="2" customWidth="1"/>
    <col min="8" max="8" width="29.42578125" style="2" customWidth="1"/>
    <col min="9" max="9" width="33.28515625" style="2" customWidth="1"/>
    <col min="10" max="10" width="23.7109375" style="2" customWidth="1"/>
    <col min="11" max="11" width="18.28515625" style="2" customWidth="1"/>
    <col min="12" max="13" width="24" style="2" customWidth="1"/>
    <col min="14" max="14" width="36.5703125" style="2" customWidth="1"/>
    <col min="15" max="15" width="13.5703125" style="2" bestFit="1" customWidth="1"/>
    <col min="16" max="16" width="19.42578125" style="2" customWidth="1"/>
    <col min="17" max="17" width="11.140625" style="2" bestFit="1" customWidth="1"/>
    <col min="18" max="16384" width="9.140625" style="2"/>
  </cols>
  <sheetData>
    <row r="1" spans="1:36" ht="49.5" customHeight="1" x14ac:dyDescent="0.25">
      <c r="L1" s="66" t="s">
        <v>36</v>
      </c>
      <c r="M1" s="67"/>
      <c r="N1" s="67"/>
    </row>
    <row r="2" spans="1:36" ht="16.5" x14ac:dyDescent="0.25">
      <c r="N2" s="3"/>
    </row>
    <row r="3" spans="1:36" ht="25.5" customHeight="1" x14ac:dyDescent="0.25">
      <c r="B3" s="68" t="s">
        <v>30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36" ht="15" customHeight="1" x14ac:dyDescent="0.25">
      <c r="A4" s="86" t="s">
        <v>0</v>
      </c>
      <c r="B4" s="86"/>
      <c r="C4" s="75" t="s">
        <v>35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1:36" ht="18" customHeight="1" x14ac:dyDescent="0.25">
      <c r="A5" s="86"/>
      <c r="B5" s="86"/>
      <c r="C5" s="78"/>
      <c r="D5" s="79"/>
      <c r="E5" s="79"/>
      <c r="F5" s="79"/>
      <c r="G5" s="79"/>
      <c r="H5" s="79"/>
      <c r="I5" s="79"/>
      <c r="J5" s="79"/>
      <c r="K5" s="79"/>
      <c r="L5" s="79"/>
      <c r="M5" s="79"/>
      <c r="N5" s="80"/>
    </row>
    <row r="6" spans="1:36" ht="41.25" customHeight="1" x14ac:dyDescent="0.25">
      <c r="A6" s="81" t="s">
        <v>24</v>
      </c>
      <c r="B6" s="83"/>
      <c r="C6" s="48" t="s">
        <v>29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</row>
    <row r="7" spans="1:36" ht="86.25" customHeight="1" x14ac:dyDescent="0.3">
      <c r="A7" s="86" t="s">
        <v>1</v>
      </c>
      <c r="B7" s="86"/>
      <c r="C7" s="81" t="s">
        <v>18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3"/>
      <c r="R7" s="8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6" ht="74.25" customHeight="1" x14ac:dyDescent="0.25">
      <c r="A8" s="1" t="s">
        <v>8</v>
      </c>
      <c r="B8" s="64" t="s">
        <v>25</v>
      </c>
      <c r="C8" s="64" t="s">
        <v>17</v>
      </c>
      <c r="D8" s="64" t="s">
        <v>9</v>
      </c>
      <c r="E8" s="64" t="s">
        <v>15</v>
      </c>
      <c r="F8" s="71"/>
      <c r="G8" s="73" t="s">
        <v>2</v>
      </c>
      <c r="H8" s="69" t="s">
        <v>3</v>
      </c>
      <c r="I8" s="69"/>
      <c r="J8" s="69"/>
      <c r="K8" s="69" t="s">
        <v>12</v>
      </c>
      <c r="L8" s="69"/>
      <c r="M8" s="69"/>
      <c r="N8" s="1" t="s">
        <v>14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175.5" customHeight="1" x14ac:dyDescent="0.25">
      <c r="A9" s="1"/>
      <c r="B9" s="65"/>
      <c r="C9" s="70"/>
      <c r="D9" s="70"/>
      <c r="E9" s="70"/>
      <c r="F9" s="72"/>
      <c r="G9" s="74"/>
      <c r="H9" s="39" t="s">
        <v>40</v>
      </c>
      <c r="I9" s="39" t="s">
        <v>41</v>
      </c>
      <c r="J9" s="39" t="s">
        <v>42</v>
      </c>
      <c r="K9" s="20" t="s">
        <v>4</v>
      </c>
      <c r="L9" s="20" t="s">
        <v>5</v>
      </c>
      <c r="M9" s="20" t="s">
        <v>6</v>
      </c>
      <c r="N9" s="4" t="s">
        <v>7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22.5" customHeight="1" x14ac:dyDescent="0.25">
      <c r="A10" s="1"/>
      <c r="C10" s="1"/>
      <c r="D10" s="25">
        <v>1</v>
      </c>
      <c r="E10" s="35">
        <v>2</v>
      </c>
      <c r="F10" s="25"/>
      <c r="G10" s="25">
        <v>3</v>
      </c>
      <c r="H10" s="25">
        <v>4</v>
      </c>
      <c r="I10" s="20">
        <v>5</v>
      </c>
      <c r="J10" s="20">
        <v>6</v>
      </c>
      <c r="K10" s="20">
        <v>7</v>
      </c>
      <c r="L10" s="20">
        <v>8</v>
      </c>
      <c r="M10" s="20">
        <v>9</v>
      </c>
      <c r="N10" s="20">
        <v>10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22.5" customHeight="1" x14ac:dyDescent="0.25">
      <c r="A11" s="44">
        <v>1</v>
      </c>
      <c r="B11" s="41" t="s">
        <v>37</v>
      </c>
      <c r="C11" s="41" t="s">
        <v>38</v>
      </c>
      <c r="D11" s="42" t="s">
        <v>39</v>
      </c>
      <c r="E11" s="42">
        <v>70</v>
      </c>
      <c r="F11" s="40"/>
      <c r="G11" s="29">
        <v>3</v>
      </c>
      <c r="H11" s="30">
        <v>218</v>
      </c>
      <c r="I11" s="30">
        <v>167</v>
      </c>
      <c r="J11" s="30">
        <v>122</v>
      </c>
      <c r="K11" s="31">
        <f>ROUND(AVERAGE(H11:J11),2)</f>
        <v>169</v>
      </c>
      <c r="L11" s="31">
        <f>SQRT(((SUM((POWER(H11-K11,2)),(POWER(I11-K11,2)),(POWER(J11-K11,2)))))/(G11-1))</f>
        <v>48.03</v>
      </c>
      <c r="M11" s="32">
        <f>L11/K11</f>
        <v>0.28420000000000001</v>
      </c>
      <c r="N11" s="30">
        <f>K11*E11</f>
        <v>11830</v>
      </c>
      <c r="O11" s="36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s="5" customFormat="1" ht="21" x14ac:dyDescent="0.25">
      <c r="A12" s="24"/>
      <c r="B12" s="37" t="s">
        <v>10</v>
      </c>
      <c r="C12" s="21"/>
      <c r="D12" s="21"/>
      <c r="E12" s="38"/>
      <c r="F12" s="22"/>
      <c r="G12" s="43"/>
      <c r="H12" s="33">
        <f>H11*E11</f>
        <v>15260</v>
      </c>
      <c r="I12" s="33">
        <f>I11*E11</f>
        <v>11690</v>
      </c>
      <c r="J12" s="33">
        <f>J11*E11</f>
        <v>8540</v>
      </c>
      <c r="K12" s="23"/>
      <c r="L12" s="23"/>
      <c r="M12" s="23"/>
      <c r="N12" s="23">
        <f>N11</f>
        <v>11830</v>
      </c>
      <c r="P12" s="7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s="6" customFormat="1" x14ac:dyDescent="0.25">
      <c r="A13" s="85" t="s">
        <v>11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s="6" customFormat="1" ht="38.25" customHeight="1" x14ac:dyDescent="0.25">
      <c r="A14" s="61" t="s">
        <v>13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s="6" customFormat="1" ht="23.25" customHeight="1" x14ac:dyDescent="0.25">
      <c r="A15" s="61" t="s">
        <v>22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s="6" customFormat="1" ht="25.5" x14ac:dyDescent="0.25">
      <c r="B16" s="27" t="s">
        <v>19</v>
      </c>
      <c r="C16" s="19"/>
      <c r="D16" s="19"/>
      <c r="E16" s="18">
        <f>L12</f>
        <v>0</v>
      </c>
      <c r="F16" s="12"/>
      <c r="G16" s="12"/>
      <c r="H16" s="12"/>
      <c r="I16" s="12"/>
      <c r="J16" s="12" t="s">
        <v>16</v>
      </c>
      <c r="K16" s="12"/>
      <c r="L16" s="12"/>
      <c r="M16" s="1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2:36" ht="76.5" x14ac:dyDescent="0.25">
      <c r="B17" s="28" t="s">
        <v>23</v>
      </c>
      <c r="C17" s="13"/>
      <c r="D17" s="14"/>
      <c r="E17" s="11"/>
      <c r="F17" s="11"/>
      <c r="G17" s="11"/>
      <c r="H17" s="11"/>
      <c r="I17" s="11"/>
      <c r="J17" s="11"/>
      <c r="K17" s="11"/>
      <c r="L17" s="15"/>
      <c r="M17" s="16"/>
      <c r="N17" s="9"/>
      <c r="O17" s="9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2:36" ht="18.75" customHeight="1" x14ac:dyDescent="0.25">
      <c r="B18" s="62" t="s">
        <v>20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34">
        <f>N12</f>
        <v>11830</v>
      </c>
      <c r="N18" s="10" t="s">
        <v>21</v>
      </c>
    </row>
    <row r="19" spans="2:36" ht="18.75" customHeight="1" x14ac:dyDescent="0.25">
      <c r="B19" s="62" t="s">
        <v>34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17">
        <f>MIN(H12:J12)</f>
        <v>8540</v>
      </c>
      <c r="N19" s="10" t="s">
        <v>21</v>
      </c>
    </row>
    <row r="20" spans="2:36" ht="19.5" thickBot="1" x14ac:dyDescent="0.35">
      <c r="B20" s="51" t="s">
        <v>33</v>
      </c>
      <c r="C20" s="51"/>
      <c r="D20" s="51"/>
      <c r="E20" s="51"/>
    </row>
    <row r="21" spans="2:36" ht="16.5" thickBot="1" x14ac:dyDescent="0.3">
      <c r="B21" s="52" t="s">
        <v>26</v>
      </c>
      <c r="C21" s="53"/>
      <c r="D21" s="53"/>
      <c r="E21" s="54"/>
    </row>
    <row r="22" spans="2:36" ht="15.75" x14ac:dyDescent="0.25">
      <c r="B22" s="55" t="s">
        <v>31</v>
      </c>
      <c r="C22" s="56"/>
      <c r="D22" s="56"/>
      <c r="E22" s="57"/>
    </row>
    <row r="23" spans="2:36" ht="16.5" thickBot="1" x14ac:dyDescent="0.3">
      <c r="B23" s="58" t="s">
        <v>27</v>
      </c>
      <c r="C23" s="59"/>
      <c r="D23" s="59"/>
      <c r="E23" s="60"/>
    </row>
    <row r="24" spans="2:36" ht="15.75" x14ac:dyDescent="0.25">
      <c r="B24" s="55" t="s">
        <v>32</v>
      </c>
      <c r="C24" s="56"/>
      <c r="D24" s="56"/>
      <c r="E24" s="57"/>
    </row>
    <row r="25" spans="2:36" ht="16.5" thickBot="1" x14ac:dyDescent="0.3">
      <c r="B25" s="45" t="s">
        <v>28</v>
      </c>
      <c r="C25" s="46"/>
      <c r="D25" s="47"/>
      <c r="E25" s="47"/>
    </row>
  </sheetData>
  <mergeCells count="28">
    <mergeCell ref="S7:AH7"/>
    <mergeCell ref="A13:N13"/>
    <mergeCell ref="A14:N14"/>
    <mergeCell ref="A4:B5"/>
    <mergeCell ref="A7:B7"/>
    <mergeCell ref="D8:D9"/>
    <mergeCell ref="C8:C9"/>
    <mergeCell ref="L1:N1"/>
    <mergeCell ref="B3:N3"/>
    <mergeCell ref="K8:M8"/>
    <mergeCell ref="E8:E9"/>
    <mergeCell ref="F8:F9"/>
    <mergeCell ref="G8:G9"/>
    <mergeCell ref="H8:J8"/>
    <mergeCell ref="C4:N5"/>
    <mergeCell ref="C7:N7"/>
    <mergeCell ref="A6:B6"/>
    <mergeCell ref="B25:E25"/>
    <mergeCell ref="C6:N6"/>
    <mergeCell ref="B20:E20"/>
    <mergeCell ref="B21:E21"/>
    <mergeCell ref="B22:E22"/>
    <mergeCell ref="B23:E23"/>
    <mergeCell ref="B24:E24"/>
    <mergeCell ref="A15:N15"/>
    <mergeCell ref="B18:L18"/>
    <mergeCell ref="B19:L19"/>
    <mergeCell ref="B8:B9"/>
  </mergeCells>
  <conditionalFormatting sqref="M11:M12">
    <cfRule type="cellIs" dxfId="0" priority="77" stopIfTrue="1" operator="greaterThan">
      <formula>0.33</formula>
    </cfRule>
  </conditionalFormatting>
  <printOptions horizontalCentered="1"/>
  <pageMargins left="0.62992125984251968" right="0.23622047244094491" top="0.74803149606299213" bottom="0.35433070866141736" header="0.31496062992125984" footer="0.31496062992125984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Loskutova</dc:creator>
  <cp:lastModifiedBy>Латыпова</cp:lastModifiedBy>
  <cp:lastPrinted>2025-08-13T08:41:27Z</cp:lastPrinted>
  <dcterms:created xsi:type="dcterms:W3CDTF">2017-05-03T01:13:15Z</dcterms:created>
  <dcterms:modified xsi:type="dcterms:W3CDTF">2026-09-16T08:17:45Z</dcterms:modified>
</cp:coreProperties>
</file>