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9040" windowHeight="15840"/>
  </bookViews>
  <sheets>
    <sheet name="обосн" sheetId="8" r:id="rId1"/>
  </sheets>
  <definedNames>
    <definedName name="_xlnm.Print_Area" localSheetId="0">обосн!$A$2:$O$17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J9"/>
  <c r="I9"/>
  <c r="O10" l="1"/>
  <c r="K9"/>
  <c r="C13" l="1"/>
</calcChain>
</file>

<file path=xl/sharedStrings.xml><?xml version="1.0" encoding="utf-8"?>
<sst xmlns="http://schemas.openxmlformats.org/spreadsheetml/2006/main" count="34" uniqueCount="34">
  <si>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</si>
  <si>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</si>
  <si>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</si>
  <si>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</si>
  <si>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</si>
  <si>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</si>
  <si>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</si>
  <si>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</si>
  <si>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</si>
  <si>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</si>
  <si>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</si>
  <si>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</si>
  <si>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</si>
  <si>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</si>
  <si>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</si>
  <si>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</si>
  <si>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</si>
  <si>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</si>
  <si>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</si>
  <si>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</si>
  <si>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</si>
  <si>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</si>
  <si>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 xml:space="preserve">руб., </t>
  </si>
  <si>
    <t>Расчетная сумма: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</si>
  <si>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</si>
  <si>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шт.</t>
  </si>
  <si>
    <t>Блок бесперебойного питания</t>
  </si>
  <si>
    <r>
      <rPr>
        <sz val="12"/>
        <rFont val="Times New Roman"/>
        <family val="1"/>
        <charset val="204"/>
      </rPr>
      <t>т.к. НМЦК не может превышать сумму наименьшего коммерческого предложения,</t>
    </r>
    <r>
      <rPr>
        <b/>
        <sz val="12"/>
        <rFont val="Times New Roman"/>
        <family val="1"/>
        <charset val="204"/>
      </rPr>
      <t xml:space="preserve"> то НМЦК по закупке на поставку комплектующих и расходных материалов для поддержания ТСОН в рабочем состоянии в ФКУ ЦИТОВ УФСИН России по Тамбовской области  3000 рублей</t>
    </r>
  </si>
  <si>
    <t xml:space="preserve">Обоснование начальной (максимальной) цены контракта
на поставку комплектующих и расходных материалов для поддержания ТСОН в рабочем состоянии в ФКУ ЦИТОВ УФСИН России по Тамбовской области.
</t>
  </si>
  <si>
    <t>Старший инженер отделения МПР и РР ОИТСОиН ФКУ ЦИТОВ УФСИН России по Тамбовской области                                                                                                                                      А.В. Родионов</t>
  </si>
  <si>
    <t>Ценовое предложение №1 вх № 1174 от 20.07.2026г.</t>
  </si>
  <si>
    <t>Ценовое предложение №3 вх № 1176 от 20.07.2026г.</t>
  </si>
  <si>
    <t>Ценовое предложение №2 вх № 1175 от 20.07.2026г.</t>
  </si>
  <si>
    <t>Дата подготовки обоснования НМЦК  20.07.2026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</si>
</sst>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#,##0.00_ ;[Red]\-#,##0.00\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0" xfId="0" applyFont="1" applyAlignment="1"/>
    <xf numFmtId="166" fontId="12" fillId="5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 justifyLastLine="1"/>
    </xf>
    <xf numFmtId="2" fontId="10" fillId="5" borderId="1" xfId="0" applyNumberFormat="1" applyFont="1" applyFill="1" applyBorder="1" applyAlignment="1">
      <alignment horizontal="center" vertical="center" wrapText="1" justifyLastLine="1"/>
    </xf>
    <xf numFmtId="2" fontId="10" fillId="5" borderId="1" xfId="0" applyNumberFormat="1" applyFont="1" applyFill="1" applyBorder="1" applyAlignment="1">
      <alignment horizontal="center" vertical="center" justifyLastLine="1"/>
    </xf>
    <xf numFmtId="10" fontId="10" fillId="5" borderId="1" xfId="0" applyNumberFormat="1" applyFont="1" applyFill="1" applyBorder="1" applyAlignment="1">
      <alignment horizontal="center" vertical="center" justifyLastLine="1"/>
    </xf>
    <xf numFmtId="4" fontId="10" fillId="5" borderId="1" xfId="0" applyNumberFormat="1" applyFont="1" applyFill="1" applyBorder="1" applyAlignment="1">
      <alignment horizontal="center" vertical="center" wrapText="1" justifyLastLine="1"/>
    </xf>
    <xf numFmtId="4" fontId="10" fillId="5" borderId="11" xfId="0" applyNumberFormat="1" applyFont="1" applyFill="1" applyBorder="1" applyAlignment="1">
      <alignment horizontal="center" vertical="center" wrapText="1" justifyLastLine="1"/>
    </xf>
    <xf numFmtId="0" fontId="10" fillId="5" borderId="10" xfId="0" applyFont="1" applyFill="1" applyBorder="1" applyAlignment="1">
      <alignment horizontal="center" vertical="center" wrapText="1" justifyLastLine="1"/>
    </xf>
    <xf numFmtId="0" fontId="10" fillId="4" borderId="1" xfId="0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vertical="top"/>
    </xf>
    <xf numFmtId="0" fontId="12" fillId="0" borderId="1" xfId="0" applyFont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4" fontId="3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tabSelected="1" topLeftCell="A8" zoomScale="115" zoomScaleNormal="115" workbookViewId="0">
      <selection activeCell="G10" sqref="G10"/>
    </sheetView>
  </sheetViews>
  <sheetFormatPr defaultRowHeight="12.75"/>
  <cols>
    <col min="1" max="1" width="4.7109375" style="1" customWidth="1"/>
    <col min="2" max="2" width="28.28515625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3.57031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15.75">
      <c r="J2" s="2"/>
      <c r="M2" s="40"/>
      <c r="N2" s="40"/>
      <c r="O2" s="40"/>
    </row>
    <row r="3" spans="1:15" ht="32.25" customHeight="1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ht="15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48" customHeight="1">
      <c r="A5" s="54" t="s">
        <v>17</v>
      </c>
      <c r="B5" s="43"/>
      <c r="C5" s="36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1:15" ht="32.25" customHeight="1">
      <c r="A6" s="54" t="s">
        <v>18</v>
      </c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spans="1:15">
      <c r="A7" s="47" t="s">
        <v>2</v>
      </c>
      <c r="B7" s="47" t="s">
        <v>21</v>
      </c>
      <c r="C7" s="49" t="s">
        <v>3</v>
      </c>
      <c r="D7" s="51" t="s">
        <v>0</v>
      </c>
      <c r="E7" s="53" t="s">
        <v>4</v>
      </c>
      <c r="F7" s="53"/>
      <c r="G7" s="53"/>
      <c r="H7" s="53"/>
      <c r="I7" s="44" t="s">
        <v>5</v>
      </c>
      <c r="J7" s="44"/>
      <c r="K7" s="44"/>
      <c r="L7" s="45" t="s">
        <v>6</v>
      </c>
      <c r="M7" s="45"/>
      <c r="N7" s="45"/>
      <c r="O7" s="45"/>
    </row>
    <row r="8" spans="1:15" ht="147">
      <c r="A8" s="48"/>
      <c r="B8" s="48"/>
      <c r="C8" s="50"/>
      <c r="D8" s="52"/>
      <c r="E8" s="33" t="s">
        <v>30</v>
      </c>
      <c r="F8" s="33" t="s">
        <v>32</v>
      </c>
      <c r="G8" s="33" t="s">
        <v>31</v>
      </c>
      <c r="H8" s="19" t="s">
        <v>7</v>
      </c>
      <c r="I8" s="17" t="s">
        <v>8</v>
      </c>
      <c r="J8" s="18" t="s">
        <v>9</v>
      </c>
      <c r="K8" s="18" t="s">
        <v>10</v>
      </c>
      <c r="L8" s="18" t="s">
        <v>11</v>
      </c>
      <c r="M8" s="19" t="s">
        <v>12</v>
      </c>
      <c r="N8" s="19" t="s">
        <v>13</v>
      </c>
      <c r="O8" s="19" t="s">
        <v>14</v>
      </c>
    </row>
    <row r="9" spans="1:15">
      <c r="A9" s="21">
        <v>1</v>
      </c>
      <c r="B9" s="35" t="s">
        <v>26</v>
      </c>
      <c r="C9" s="30" t="s">
        <v>25</v>
      </c>
      <c r="D9" s="31">
        <v>1</v>
      </c>
      <c r="E9" s="32">
        <v>3700</v>
      </c>
      <c r="F9" s="23">
        <v>3200</v>
      </c>
      <c r="G9" s="32">
        <v>3000</v>
      </c>
      <c r="H9" s="24">
        <v>3</v>
      </c>
      <c r="I9" s="25">
        <f t="shared" ref="I9" si="0">AVERAGE(E9:G9)</f>
        <v>3300</v>
      </c>
      <c r="J9" s="26">
        <f t="shared" ref="J9" si="1">STDEV(E9:G9)</f>
        <v>360.55512754639892</v>
      </c>
      <c r="K9" s="27">
        <f t="shared" ref="K9" si="2">J9/I9</f>
        <v>0.10925912955951482</v>
      </c>
      <c r="L9" s="25">
        <f t="shared" ref="L9" si="3">((D9/H9)*(SUM(E9:G9)))</f>
        <v>3300</v>
      </c>
      <c r="M9" s="25">
        <f t="shared" ref="M9" si="4">L9/D9</f>
        <v>3300</v>
      </c>
      <c r="N9" s="28">
        <f t="shared" ref="N9" si="5">ROUND(M9,2)</f>
        <v>3300</v>
      </c>
      <c r="O9" s="29">
        <f t="shared" ref="O9" si="6">N9*D9</f>
        <v>3300</v>
      </c>
    </row>
    <row r="10" spans="1:15">
      <c r="A10" s="3"/>
      <c r="B10" s="4"/>
      <c r="C10" s="5"/>
      <c r="D10" s="5"/>
      <c r="E10" s="6"/>
      <c r="F10" s="6"/>
      <c r="G10" s="6"/>
      <c r="H10" s="7"/>
      <c r="I10" s="8"/>
      <c r="J10" s="9"/>
      <c r="K10" s="10"/>
      <c r="L10" s="11"/>
      <c r="M10" s="12"/>
      <c r="N10" s="11" t="s">
        <v>15</v>
      </c>
      <c r="O10" s="13">
        <f>SUM(O9:O9)</f>
        <v>3300</v>
      </c>
    </row>
    <row r="11" spans="1:15">
      <c r="A11" s="41" t="s">
        <v>19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72.75" customHeight="1">
      <c r="A12" s="41" t="s">
        <v>16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s="14" customFormat="1" ht="44.25" customHeight="1">
      <c r="A13" s="39" t="s">
        <v>23</v>
      </c>
      <c r="B13" s="39"/>
      <c r="C13" s="57">
        <f>O10</f>
        <v>3300</v>
      </c>
      <c r="D13" s="57"/>
      <c r="E13" s="22" t="s">
        <v>22</v>
      </c>
      <c r="F13" s="58" t="s">
        <v>27</v>
      </c>
      <c r="G13" s="59"/>
      <c r="H13" s="59"/>
      <c r="I13" s="59"/>
      <c r="J13" s="59"/>
      <c r="K13" s="59"/>
      <c r="L13" s="59"/>
      <c r="M13" s="59"/>
      <c r="N13" s="59"/>
      <c r="O13" s="59"/>
    </row>
    <row r="14" spans="1:15" s="15" customFormat="1" ht="17.25" customHeight="1">
      <c r="A14" s="56" t="s">
        <v>24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6" spans="1:15" s="16" customFormat="1" ht="33.75" customHeight="1">
      <c r="A16" s="55" t="s">
        <v>33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1"/>
    </row>
    <row r="17" spans="1:15" ht="15.75" customHeight="1">
      <c r="A17" s="34" t="s">
        <v>29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s="16" customFormat="1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20">
    <mergeCell ref="A16:N16"/>
    <mergeCell ref="A14:O14"/>
    <mergeCell ref="C13:D13"/>
    <mergeCell ref="F13:O13"/>
    <mergeCell ref="A6:B6"/>
    <mergeCell ref="C5:O5"/>
    <mergeCell ref="A13:B13"/>
    <mergeCell ref="M2:O2"/>
    <mergeCell ref="A11:O11"/>
    <mergeCell ref="A12:O1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2026-07-27T07:47:40Z</dcterms:modified>
</cp:coreProperties>
</file>