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АХС\ЕАТ\Материалы строительные и крепежные\"/>
    </mc:Choice>
  </mc:AlternateContent>
  <xr:revisionPtr revIDLastSave="0" documentId="13_ncr:1_{A43D5233-E554-4A92-8605-5B6370D8C8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цен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2" l="1"/>
  <c r="L4" i="2" s="1"/>
  <c r="M4" i="2" s="1"/>
  <c r="N4" i="2" s="1"/>
  <c r="K5" i="2"/>
  <c r="L5" i="2" s="1"/>
  <c r="M5" i="2" s="1"/>
  <c r="N5" i="2" s="1"/>
  <c r="H4" i="2"/>
  <c r="I4" i="2" s="1"/>
  <c r="J4" i="2" s="1"/>
  <c r="H5" i="2"/>
  <c r="I5" i="2" s="1"/>
  <c r="J5" i="2" s="1"/>
  <c r="N6" i="2" l="1"/>
  <c r="H7" i="2" s="1"/>
</calcChain>
</file>

<file path=xl/sharedStrings.xml><?xml version="1.0" encoding="utf-8"?>
<sst xmlns="http://schemas.openxmlformats.org/spreadsheetml/2006/main" count="29" uniqueCount="28">
  <si>
    <t>№</t>
  </si>
  <si>
    <t>Ед. изм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</si>
  <si>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</si>
  <si>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</si>
  <si>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</si>
  <si>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</si>
  <si>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</si>
  <si>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</si>
  <si>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</si>
  <si>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</si>
  <si>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Расчет Н(М)ЦК, ЦКЕП произвел:</t>
  </si>
  <si>
    <t>Коммерческие предложения (руб./ед.изм.)</t>
  </si>
  <si>
    <t>Наименование Товара</t>
  </si>
  <si>
    <t>Н(М)ЦК, определяемая методом сопоставимых рыночных цен (анализа рынка)*</t>
  </si>
  <si>
    <t>Н(М)ЦК  с учетом округления цены за единицу (руб.)</t>
  </si>
  <si>
    <t>Однородность совокупности значений выявленных цен, используемых в расчете Н(М)ЦК</t>
  </si>
  <si>
    <t xml:space="preserve">     В результате проведенного расчета Н(М)ЦК, ЦКЕП контракта составила:</t>
  </si>
  <si>
    <t xml:space="preserve"> Кол-во</t>
  </si>
  <si>
    <t>Обоснование начальной (максимальной) цены контракта</t>
  </si>
  <si>
    <t>Работник контрактной службы</t>
  </si>
  <si>
    <t>шт</t>
  </si>
  <si>
    <t>Кудлай Вера Егоровна</t>
  </si>
  <si>
    <t>Поставщик №1 вх. вх. № 1591 от 23.07.2026 в ответ на исх. № 1338 от 23.07.2026</t>
  </si>
  <si>
    <t>Поставщик №2 вх. №  1590 от 23.07.2026 в ответ на исх. № 1337 от 23.07.2026</t>
  </si>
  <si>
    <t>Поставщик №3 вх. №1589 от 23.07.2026 в ответ на исх. № 1339 от 23.07.2026</t>
  </si>
  <si>
    <t>Доска обрезная нестроганая</t>
  </si>
  <si>
    <t>Брус естественной влажности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</si>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</sst>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3">
    <xf numFmtId="0" fontId="0" fillId="0" borderId="0" xfId="0"/>
    <xf numFmtId="0" fontId="11" fillId="0" borderId="0" xfId="0" applyFont="1" applyAlignment="1">
      <alignment horizontal="center" vertical="top"/>
    </xf>
    <xf numFmtId="0" fontId="11" fillId="0" borderId="0" xfId="0" applyFont="1"/>
    <xf numFmtId="0" fontId="1" fillId="0" borderId="1" xfId="0" applyFont="1" applyBorder="1" applyAlignment="1">
      <alignment horizontal="center" vertical="top" wrapText="1"/>
    </xf>
    <xf numFmtId="2" fontId="12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13" fillId="0" borderId="0" xfId="0" applyFont="1"/>
    <xf numFmtId="0" fontId="12" fillId="0" borderId="0" xfId="0" applyFont="1" applyBorder="1" applyAlignment="1">
      <alignment vertical="center"/>
    </xf>
    <xf numFmtId="164" fontId="6" fillId="0" borderId="2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" fontId="7" fillId="0" borderId="2" xfId="1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0" xfId="0" applyFont="1" applyAlignment="1"/>
    <xf numFmtId="0" fontId="11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/>
    <xf numFmtId="0" fontId="6" fillId="0" borderId="0" xfId="0" applyFont="1" applyFill="1" applyAlignment="1" applyProtection="1">
      <alignment horizontal="left" vertical="top" wrapText="1"/>
      <protection locked="0"/>
    </xf>
    <xf numFmtId="14" fontId="6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center" vertical="top" wrapText="1"/>
      <protection locked="0"/>
    </xf>
    <xf numFmtId="0" fontId="6" fillId="0" borderId="0" xfId="0" applyFont="1" applyFill="1"/>
    <xf numFmtId="0" fontId="6" fillId="0" borderId="0" xfId="0" applyFont="1" applyFill="1" applyAlignment="1" applyProtection="1">
      <alignment wrapText="1"/>
      <protection locked="0"/>
    </xf>
    <xf numFmtId="0" fontId="6" fillId="0" borderId="0" xfId="0" applyFont="1" applyFill="1" applyAlignment="1" applyProtection="1">
      <alignment horizontal="center" wrapText="1"/>
      <protection locked="0"/>
    </xf>
    <xf numFmtId="0" fontId="4" fillId="0" borderId="3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11" fillId="0" borderId="0" xfId="0" applyFont="1" applyAlignment="1">
      <alignment horizontal="left" wrapText="1"/>
    </xf>
    <xf numFmtId="0" fontId="6" fillId="0" borderId="0" xfId="0" applyFont="1" applyFill="1" applyAlignment="1" applyProtection="1">
      <alignment horizontal="center" wrapText="1"/>
      <protection locked="0"/>
    </xf>
    <xf numFmtId="0" fontId="4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/>
    </xf>
    <xf numFmtId="2" fontId="1" fillId="0" borderId="3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2" fontId="12" fillId="0" borderId="8" xfId="0" applyNumberFormat="1" applyFont="1" applyBorder="1" applyAlignment="1">
      <alignment horizontal="right" vertical="center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4" fillId="0" borderId="7" xfId="0" applyFont="1" applyFill="1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</xdr:colOff>
      <xdr:row>2</xdr:row>
      <xdr:rowOff>1402080</xdr:rowOff>
    </xdr:from>
    <xdr:to>
      <xdr:col>9</xdr:col>
      <xdr:colOff>716280</xdr:colOff>
      <xdr:row>2</xdr:row>
      <xdr:rowOff>1754505</xdr:rowOff>
    </xdr:to>
    <xdr:pic>
      <xdr:nvPicPr>
        <xdr:cNvPr id="2930" name="Picture 1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1630" y="2286000"/>
          <a:ext cx="71247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2</xdr:row>
      <xdr:rowOff>923925</xdr:rowOff>
    </xdr:from>
    <xdr:to>
      <xdr:col>8</xdr:col>
      <xdr:colOff>857250</xdr:colOff>
      <xdr:row>2</xdr:row>
      <xdr:rowOff>1362075</xdr:rowOff>
    </xdr:to>
    <xdr:pic>
      <xdr:nvPicPr>
        <xdr:cNvPr id="2931" name="Picture 2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2009775"/>
          <a:ext cx="838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182880</xdr:colOff>
      <xdr:row>2</xdr:row>
      <xdr:rowOff>2004060</xdr:rowOff>
    </xdr:from>
    <xdr:to>
      <xdr:col>10</xdr:col>
      <xdr:colOff>335280</xdr:colOff>
      <xdr:row>2</xdr:row>
      <xdr:rowOff>2232660</xdr:rowOff>
    </xdr:to>
    <xdr:pic>
      <xdr:nvPicPr>
        <xdr:cNvPr id="2933" name="Picture 6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8620" y="288798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"/>
  <sheetViews>
    <sheetView showGridLines="0" tabSelected="1" zoomScale="120" zoomScaleNormal="120" workbookViewId="0">
      <selection activeCell="A8" sqref="A8:N8"/>
    </sheetView>
  </sheetViews>
  <sheetFormatPr defaultColWidth="9.140625" defaultRowHeight="12.75" x14ac:dyDescent="0.2"/>
  <cols>
    <col min="1" max="1" width="2.85546875" style="2" customWidth="1"/>
    <col min="2" max="2" width="35" style="2" customWidth="1"/>
    <col min="3" max="3" width="5" style="17" customWidth="1"/>
    <col min="4" max="4" width="5.5703125" style="2" customWidth="1"/>
    <col min="5" max="5" width="10" style="2" customWidth="1"/>
    <col min="6" max="7" width="9.85546875" style="2" customWidth="1"/>
    <col min="8" max="8" width="12" style="2" customWidth="1"/>
    <col min="9" max="9" width="12.85546875" style="2" customWidth="1"/>
    <col min="10" max="10" width="10.7109375" style="2" customWidth="1"/>
    <col min="11" max="11" width="19" style="2" customWidth="1"/>
    <col min="12" max="12" width="11.85546875" style="2" customWidth="1"/>
    <col min="13" max="13" width="11.5703125" style="2" customWidth="1"/>
    <col min="14" max="14" width="13.85546875" style="2" customWidth="1"/>
    <col min="15" max="16384" width="9.140625" style="2"/>
  </cols>
  <sheetData>
    <row r="1" spans="1:14" ht="29.25" customHeight="1" x14ac:dyDescent="0.2">
      <c r="A1" s="37" t="s">
        <v>18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40.9" customHeight="1" x14ac:dyDescent="0.2">
      <c r="A2" s="38" t="s">
        <v>0</v>
      </c>
      <c r="B2" s="39" t="s">
        <v>12</v>
      </c>
      <c r="C2" s="39" t="s">
        <v>17</v>
      </c>
      <c r="D2" s="39" t="s">
        <v>1</v>
      </c>
      <c r="E2" s="41" t="s">
        <v>11</v>
      </c>
      <c r="F2" s="42"/>
      <c r="G2" s="43"/>
      <c r="H2" s="45" t="s">
        <v>15</v>
      </c>
      <c r="I2" s="46"/>
      <c r="J2" s="47"/>
      <c r="K2" s="48" t="s">
        <v>13</v>
      </c>
      <c r="L2" s="48"/>
      <c r="M2" s="48"/>
      <c r="N2" s="48"/>
    </row>
    <row r="3" spans="1:14" ht="182.45" customHeight="1" x14ac:dyDescent="0.2">
      <c r="A3" s="39"/>
      <c r="B3" s="40"/>
      <c r="C3" s="40"/>
      <c r="D3" s="40"/>
      <c r="E3" s="23" t="s">
        <v>22</v>
      </c>
      <c r="F3" s="23" t="s">
        <v>23</v>
      </c>
      <c r="G3" s="23" t="s">
        <v>24</v>
      </c>
      <c r="H3" s="3" t="s">
        <v>4</v>
      </c>
      <c r="I3" s="3" t="s">
        <v>2</v>
      </c>
      <c r="J3" s="13" t="s">
        <v>3</v>
      </c>
      <c r="K3" s="14" t="s">
        <v>9</v>
      </c>
      <c r="L3" s="15" t="s">
        <v>5</v>
      </c>
      <c r="M3" s="15" t="s">
        <v>6</v>
      </c>
      <c r="N3" s="15" t="s">
        <v>14</v>
      </c>
    </row>
    <row r="4" spans="1:14" ht="15.75" customHeight="1" x14ac:dyDescent="0.2">
      <c r="A4" s="19">
        <v>1</v>
      </c>
      <c r="B4" s="22" t="s">
        <v>25</v>
      </c>
      <c r="C4" s="20">
        <v>25</v>
      </c>
      <c r="D4" s="20" t="s">
        <v>20</v>
      </c>
      <c r="E4" s="18">
        <v>274</v>
      </c>
      <c r="F4" s="18">
        <v>305</v>
      </c>
      <c r="G4" s="18">
        <v>300</v>
      </c>
      <c r="H4" s="9">
        <f t="shared" ref="H4:H5" si="0">AVERAGE(E4:G4)</f>
        <v>293</v>
      </c>
      <c r="I4" s="10">
        <f t="shared" ref="I4:I5" si="1">SQRT(((SUM((POWER(G4-H4,2)),(POWER(F4-H4,2)),(POWER(E4-H4,2)))/(COLUMNS(E4:G4)-1))))</f>
        <v>16.643316977093239</v>
      </c>
      <c r="J4" s="10">
        <f t="shared" ref="J4:J5" si="2">I4/H4*100</f>
        <v>5.680312961465269</v>
      </c>
      <c r="K4" s="11">
        <f t="shared" ref="K4:K5" si="3">((C4/3)*(SUM(E4:G4)))</f>
        <v>7325.0000000000009</v>
      </c>
      <c r="L4" s="12">
        <f t="shared" ref="L4:L5" si="4">K4/C4</f>
        <v>293.00000000000006</v>
      </c>
      <c r="M4" s="11">
        <f t="shared" ref="M4:M5" si="5">ROUNDDOWN(L4,2)</f>
        <v>293</v>
      </c>
      <c r="N4" s="11">
        <f t="shared" ref="N4:N5" si="6">M4*C4</f>
        <v>7325</v>
      </c>
    </row>
    <row r="5" spans="1:14" ht="16.5" customHeight="1" x14ac:dyDescent="0.2">
      <c r="A5" s="19">
        <v>2</v>
      </c>
      <c r="B5" s="22" t="s">
        <v>26</v>
      </c>
      <c r="C5" s="20">
        <v>20</v>
      </c>
      <c r="D5" s="20" t="s">
        <v>20</v>
      </c>
      <c r="E5" s="18">
        <v>2539</v>
      </c>
      <c r="F5" s="18">
        <v>2800</v>
      </c>
      <c r="G5" s="18">
        <v>2750</v>
      </c>
      <c r="H5" s="9">
        <f t="shared" si="0"/>
        <v>2696.3333333333335</v>
      </c>
      <c r="I5" s="10">
        <f t="shared" si="1"/>
        <v>138.52917863516456</v>
      </c>
      <c r="J5" s="10">
        <f t="shared" si="2"/>
        <v>5.137687426202171</v>
      </c>
      <c r="K5" s="11">
        <f t="shared" si="3"/>
        <v>53926.666666666672</v>
      </c>
      <c r="L5" s="12">
        <f t="shared" si="4"/>
        <v>2696.3333333333335</v>
      </c>
      <c r="M5" s="11">
        <f t="shared" si="5"/>
        <v>2696.33</v>
      </c>
      <c r="N5" s="11">
        <f t="shared" si="6"/>
        <v>53926.6</v>
      </c>
    </row>
    <row r="6" spans="1:14" ht="15.75" customHeight="1" x14ac:dyDescent="0.2">
      <c r="A6" s="32"/>
      <c r="B6" s="33"/>
      <c r="C6" s="33"/>
      <c r="D6" s="51" t="s">
        <v>27</v>
      </c>
      <c r="E6" s="52"/>
      <c r="F6" s="52"/>
      <c r="G6" s="52"/>
      <c r="H6" s="52"/>
      <c r="I6" s="52"/>
      <c r="J6" s="52"/>
      <c r="K6" s="33"/>
      <c r="L6" s="33"/>
      <c r="M6" s="34"/>
      <c r="N6" s="11">
        <f>SUM(N4:N5)</f>
        <v>61251.6</v>
      </c>
    </row>
    <row r="7" spans="1:14" ht="15.75" x14ac:dyDescent="0.2">
      <c r="A7" s="44" t="s">
        <v>16</v>
      </c>
      <c r="B7" s="44"/>
      <c r="C7" s="44"/>
      <c r="D7" s="44"/>
      <c r="E7" s="44"/>
      <c r="F7" s="44"/>
      <c r="G7" s="44"/>
      <c r="H7" s="49">
        <f>N6</f>
        <v>61251.6</v>
      </c>
      <c r="I7" s="49"/>
      <c r="J7" s="8" t="s">
        <v>7</v>
      </c>
      <c r="K7" s="8"/>
      <c r="L7" s="8"/>
      <c r="M7" s="8"/>
      <c r="N7" s="4"/>
    </row>
    <row r="8" spans="1:14" ht="94.9" customHeight="1" x14ac:dyDescent="0.2">
      <c r="A8" s="35" t="s">
        <v>8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 ht="15.75" x14ac:dyDescent="0.25">
      <c r="A9" s="21" t="s">
        <v>10</v>
      </c>
      <c r="B9" s="21"/>
      <c r="C9" s="16"/>
      <c r="D9" s="7"/>
      <c r="E9" s="7"/>
      <c r="F9" s="7"/>
      <c r="G9" s="7"/>
    </row>
    <row r="10" spans="1:14" s="25" customFormat="1" ht="15.75" customHeight="1" x14ac:dyDescent="0.25">
      <c r="A10" s="50" t="s">
        <v>19</v>
      </c>
      <c r="B10" s="50"/>
      <c r="C10" s="50"/>
      <c r="D10" s="50"/>
      <c r="E10" s="50"/>
      <c r="F10" s="24"/>
      <c r="G10" s="36" t="s">
        <v>21</v>
      </c>
      <c r="H10" s="36"/>
      <c r="I10" s="36"/>
      <c r="J10" s="6"/>
      <c r="K10" s="6"/>
      <c r="L10" s="6"/>
      <c r="M10" s="6"/>
      <c r="N10" s="6"/>
    </row>
    <row r="11" spans="1:14" s="25" customFormat="1" ht="15.75" x14ac:dyDescent="0.25">
      <c r="A11" s="26"/>
      <c r="B11" s="27">
        <v>46226</v>
      </c>
      <c r="C11" s="28"/>
      <c r="D11" s="29"/>
      <c r="E11" s="30"/>
      <c r="F11" s="24"/>
      <c r="G11" s="31"/>
      <c r="H11" s="6"/>
      <c r="I11" s="6"/>
      <c r="J11" s="6"/>
      <c r="K11" s="6"/>
      <c r="L11" s="6"/>
      <c r="M11" s="6"/>
      <c r="N11" s="6"/>
    </row>
    <row r="12" spans="1:14" s="25" customFormat="1" ht="15.75" x14ac:dyDescent="0.25">
      <c r="A12" s="26"/>
      <c r="B12" s="27"/>
      <c r="C12" s="28"/>
      <c r="D12" s="29"/>
      <c r="E12" s="30"/>
      <c r="F12" s="24"/>
      <c r="G12" s="31"/>
      <c r="H12" s="6"/>
      <c r="I12" s="6"/>
      <c r="J12" s="6"/>
      <c r="K12" s="6"/>
      <c r="L12" s="6"/>
      <c r="M12" s="6"/>
      <c r="N12" s="6"/>
    </row>
    <row r="14" spans="1:14" s="1" customFormat="1" ht="21.75" customHeight="1" x14ac:dyDescent="0.2">
      <c r="A14" s="2"/>
      <c r="B14" s="2"/>
      <c r="C14" s="17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s="5" customFormat="1" ht="30.75" customHeight="1" x14ac:dyDescent="0.2">
      <c r="A15" s="2"/>
      <c r="B15" s="2"/>
      <c r="C15" s="1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83.25" customHeight="1" x14ac:dyDescent="0.2"/>
    <row r="17" spans="1:14" ht="15.75" customHeight="1" x14ac:dyDescent="0.2"/>
    <row r="18" spans="1:14" s="6" customFormat="1" ht="15.6" customHeight="1" x14ac:dyDescent="0.2">
      <c r="A18" s="2"/>
      <c r="B18" s="2"/>
      <c r="C18" s="17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s="6" customFormat="1" ht="15" x14ac:dyDescent="0.2">
      <c r="A19" s="2"/>
      <c r="B19" s="2"/>
      <c r="C19" s="17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s="6" customFormat="1" ht="11.25" customHeight="1" x14ac:dyDescent="0.2">
      <c r="A20" s="2"/>
      <c r="B20" s="2"/>
      <c r="C20" s="17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</sheetData>
  <mergeCells count="14">
    <mergeCell ref="A8:N8"/>
    <mergeCell ref="G10:I10"/>
    <mergeCell ref="A1:N1"/>
    <mergeCell ref="A2:A3"/>
    <mergeCell ref="B2:B3"/>
    <mergeCell ref="C2:C3"/>
    <mergeCell ref="E2:G2"/>
    <mergeCell ref="A7:G7"/>
    <mergeCell ref="D2:D3"/>
    <mergeCell ref="H2:J2"/>
    <mergeCell ref="K2:N2"/>
    <mergeCell ref="H7:I7"/>
    <mergeCell ref="A10:E10"/>
    <mergeCell ref="D6:J6"/>
  </mergeCells>
  <pageMargins left="0.47244094488188981" right="0.31496062992125984" top="0.31496062992125984" bottom="0.27559055118110237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Кудлай Вероника Егоровна</cp:lastModifiedBy>
  <cp:lastPrinted>2026-07-24T12:38:41Z</cp:lastPrinted>
  <dcterms:created xsi:type="dcterms:W3CDTF">2014-01-15T18:15:09Z</dcterms:created>
  <dcterms:modified xsi:type="dcterms:W3CDTF">2026-07-24T12:38:44Z</dcterms:modified>
</cp:coreProperties>
</file>