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FS\Downloads\"/>
    </mc:Choice>
  </mc:AlternateContent>
  <bookViews>
    <workbookView xWindow="0" yWindow="0" windowWidth="28800" windowHeight="12435"/>
  </bookViews>
  <sheets>
    <sheet name="Лист1" sheetId="2" r:id="rId1"/>
  </sheets>
  <calcPr calcId="152511" refMode="R1C1"/>
</workbook>
</file>

<file path=xl/calcChain.xml><?xml version="1.0" encoding="utf-8"?>
<calcChain xmlns="http://schemas.openxmlformats.org/spreadsheetml/2006/main">
  <c r="E30" i="2" l="1"/>
  <c r="E36" i="2" s="1"/>
  <c r="C30" i="2"/>
  <c r="C22" i="2"/>
  <c r="E24" i="2" l="1"/>
  <c r="J12" i="2" s="1"/>
  <c r="C36" i="2"/>
  <c r="C24" i="2"/>
  <c r="J14" i="2" l="1"/>
  <c r="F42" i="2"/>
  <c r="K12" i="2" s="1"/>
  <c r="C44" i="2"/>
  <c r="C43" i="2"/>
  <c r="F44" i="2"/>
  <c r="K14" i="2" s="1"/>
  <c r="J13" i="2"/>
  <c r="C42" i="2"/>
  <c r="F43" i="2"/>
  <c r="K13" i="2" s="1"/>
</calcChain>
</file>

<file path=xl/sharedStrings.xml><?xml version="1.0" encoding="utf-8"?>
<sst xmlns="http://schemas.openxmlformats.org/spreadsheetml/2006/main" count="48" uniqueCount="42">
  <si>
    <t>ОБОСНОВАНИЕ НАЧАЛЬНОЙ (МАКСИМАЛЬНОЙ) ЦЕНЫ ЕДИНИЦЫ ТОВАРА</t>
  </si>
  <si>
    <t>по закупке ГСМ</t>
  </si>
  <si>
    <t>Расчет произведен на основании Приказа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
(далее - Приказ ФАС России)</t>
  </si>
  <si>
    <t>№ п/п</t>
  </si>
  <si>
    <t>Наименование товара, работы, услуги, входящих в объект закупки</t>
  </si>
  <si>
    <t>Ед. изм.</t>
  </si>
  <si>
    <t>Количество месяцев поставки товара</t>
  </si>
  <si>
    <t>Количество месяцев исполнения контракта (с учетом приемки и оплаты)</t>
  </si>
  <si>
    <t>Ключевая ставка 
ЦБ РФ 
на момент расчета</t>
  </si>
  <si>
    <t>Индекс потребительских цен (ИПЦ)</t>
  </si>
  <si>
    <t>Коэффициент стоимости отвлечения денежных средств</t>
  </si>
  <si>
    <t>НМЦЕТ (руб.)</t>
  </si>
  <si>
    <t>Литр;
^кубический дециметр</t>
  </si>
  <si>
    <t>Максимальное значение цены контракта</t>
  </si>
  <si>
    <t xml:space="preserve">п. 7 Приказа ФАС России установлено: </t>
  </si>
  <si>
    <t>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 и коэффициент перехода на сезонный вид продукции, рассчитанный на основании статистических данных аналогичного периода поставки предыдущего года:</t>
  </si>
  <si>
    <t>Кодс = (Кцб / 100) / 12 * N + 1</t>
  </si>
  <si>
    <t xml:space="preserve">Где: </t>
  </si>
  <si>
    <t>Кодс – коэффициент отвлечения денежных средств</t>
  </si>
  <si>
    <t>N - количество месяцев исполнения контракта (с учетом приемки и оплаты)</t>
  </si>
  <si>
    <t>Расчет индекса потребительских цен (ИПЦ) согласно п. 8 Приказа ФАС России:</t>
  </si>
  <si>
    <t>ИПЦ мес = (ИПЦ год - 100) / 12</t>
  </si>
  <si>
    <t>Где:</t>
  </si>
  <si>
    <t>ИПЦ мес – индекс потребительских цен на один месяц;</t>
  </si>
  <si>
    <t>ИПЦ год – индекс потребительских цен, определенных в прогнозе социально-экономического развития Российской Федерации на среднесрочный период, одобренном Правительством Российской Федерации, установленный в целом на год (показатель "рост цен на конец периода, % к декабрю предыдущего года").</t>
  </si>
  <si>
    <t>%</t>
  </si>
  <si>
    <t>Расчет ИПЦ согласно п. 11 Приказа ФАС России:</t>
  </si>
  <si>
    <t>Кипц пост = ((ИПЦмес * i) + 100) / 100</t>
  </si>
  <si>
    <t>i – количество месяцев поставки товара</t>
  </si>
  <si>
    <t>Кипц пост - коэфициент индекса потребительских цен, применяемый пропорционально количеству месяцев поставки Товара</t>
  </si>
  <si>
    <t>Расчет начальной (максимальной) цены единицы товара (НМЦК), согласно п. 8 Приказа ФАС России:</t>
  </si>
  <si>
    <t>НМЦЕТ = Цбаз * Кипц пост * Кодс</t>
  </si>
  <si>
    <t>НМЦЕТ - начальная (максимальная) цена единицы товара</t>
  </si>
  <si>
    <t>Цбаз= цена единицы товара по имеющимся данным Росстата на дату расчета</t>
  </si>
  <si>
    <t>руб.</t>
  </si>
  <si>
    <r>
      <t>Информации о валюте, используемой для формирования цены гражданско-правового договора и расчетов с исполнителем:</t>
    </r>
    <r>
      <rPr>
        <sz val="10"/>
        <color rgb="FF000000"/>
        <rFont val="Times New Roman"/>
        <family val="1"/>
        <charset val="204"/>
      </rPr>
      <t xml:space="preserve"> Российский рубль.</t>
    </r>
    <r>
      <rPr>
        <b/>
        <sz val="10"/>
        <color rgb="FF000000"/>
        <rFont val="Times New Roman"/>
        <family val="1"/>
        <charset val="204"/>
      </rPr>
      <t xml:space="preserve">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гражданско-правового договора: </t>
    </r>
    <r>
      <rPr>
        <sz val="10"/>
        <color rgb="FF000000"/>
        <rFont val="Times New Roman"/>
        <family val="1"/>
        <charset val="204"/>
      </rPr>
      <t>не установлен.</t>
    </r>
    <r>
      <rPr>
        <b/>
        <sz val="10"/>
        <color rgb="FF000000"/>
        <rFont val="Times New Roman"/>
        <family val="1"/>
        <charset val="204"/>
      </rPr>
      <t xml:space="preserve">
Используемый метод определения начальной (максимальной) цены единицы товара: </t>
    </r>
    <r>
      <rPr>
        <sz val="10"/>
        <color rgb="FF000000"/>
        <rFont val="Times New Roman"/>
        <family val="1"/>
        <charset val="204"/>
      </rPr>
      <t>при определении начальной (максимальной) цены единицы товара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гражданско-правового договора.</t>
    </r>
  </si>
  <si>
    <t>Бензин автомобильный АИ-92 (розничная поставка)</t>
  </si>
  <si>
    <t>Бензин автомобильный АИ-95 (розничная поставка)</t>
  </si>
  <si>
    <r>
      <t>Топливо дизельное</t>
    </r>
    <r>
      <rPr>
        <sz val="11"/>
        <color rgb="FF000000"/>
        <rFont val="Times New Roman"/>
        <family val="2"/>
        <charset val="204"/>
      </rPr>
      <t xml:space="preserve"> (розничная поставка)</t>
    </r>
  </si>
  <si>
    <t>https://rosstat.gov.ru/storage/mediabank/119_05-08-2026.html</t>
  </si>
  <si>
    <t>Дата подготовки НМЦК:  06.08.2026</t>
  </si>
  <si>
    <r>
      <t>Заказчик производит анализ рынка согласно пункта 6 Приказа ФАС России на основании предоставляемых данных Федеральной службы государственной статистики 
средние потребительские цены на бензин автомобильный и дизельное топливо по Забайкальскому краю</t>
    </r>
    <r>
      <rPr>
        <sz val="11"/>
        <rFont val="Times New Roman"/>
        <family val="1"/>
        <charset val="204"/>
      </rPr>
      <t xml:space="preserve"> на 3 августа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</si>
</sst>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0.0"/>
    <numFmt numFmtId="166" formatCode="0.000"/>
    <numFmt numFmtId="167" formatCode="0.0000000000"/>
  </numFmts>
  <fonts count="12" x14ac:knownFonts="1">
    <font>
      <sz val="10"/>
      <name val="Arial"/>
    </font>
    <font>
      <b/>
      <sz val="11"/>
      <color rgb="FF000000"/>
      <name val="Times New Roman"/>
      <family val="2"/>
      <charset val="204"/>
    </font>
    <font>
      <sz val="11"/>
      <color rgb="FF000000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rgb="FF000000"/>
      <name val="Times New Roman"/>
      <family val="2"/>
      <charset val="204"/>
    </font>
    <font>
      <sz val="11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164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7" fontId="2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165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166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justify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justify"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stat.gov.ru/storage/mediabank/119_05-08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5" zoomScale="90" zoomScaleNormal="90" workbookViewId="0">
      <selection activeCell="B10" sqref="B10"/>
    </sheetView>
  </sheetViews>
  <sheetFormatPr defaultRowHeight="12.75" x14ac:dyDescent="0.2"/>
  <cols>
    <col min="3" max="3" width="33.140625" customWidth="1"/>
    <col min="4" max="4" width="13.42578125" bestFit="1" customWidth="1"/>
    <col min="11" max="11" width="11.28515625" bestFit="1" customWidth="1"/>
  </cols>
  <sheetData>
    <row r="1" spans="1:12" ht="1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L1" s="1"/>
    </row>
    <row r="2" spans="1:12" ht="15" hidden="1" customHeight="1" x14ac:dyDescent="0.25">
      <c r="A2" s="1"/>
      <c r="B2" s="1"/>
      <c r="C2" s="1"/>
      <c r="D2" s="1"/>
      <c r="E2" s="1"/>
      <c r="F2" s="1"/>
      <c r="G2" s="1"/>
      <c r="H2" s="2"/>
      <c r="I2" s="1"/>
      <c r="L2" s="1"/>
    </row>
    <row r="3" spans="1:12" ht="15" hidden="1" customHeight="1" x14ac:dyDescent="0.25">
      <c r="A3" s="1"/>
      <c r="B3" s="1"/>
      <c r="C3" s="1"/>
      <c r="D3" s="1"/>
      <c r="E3" s="1"/>
      <c r="F3" s="1"/>
      <c r="G3" s="1"/>
      <c r="H3" s="2"/>
      <c r="I3" s="1"/>
      <c r="L3" s="1"/>
    </row>
    <row r="4" spans="1:12" ht="15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 x14ac:dyDescent="0.25">
      <c r="A5" s="1"/>
      <c r="B5" s="31" t="s">
        <v>0</v>
      </c>
      <c r="C5" s="31"/>
      <c r="D5" s="31"/>
      <c r="E5" s="31"/>
      <c r="F5" s="31"/>
      <c r="G5" s="31"/>
      <c r="H5" s="31"/>
      <c r="I5" s="31"/>
      <c r="J5" s="31"/>
      <c r="K5" s="31"/>
      <c r="L5" s="1"/>
    </row>
    <row r="6" spans="1:12" ht="15" customHeight="1" x14ac:dyDescent="0.25">
      <c r="A6" s="1"/>
      <c r="B6" s="32"/>
      <c r="C6" s="32"/>
      <c r="D6" s="32" t="s">
        <v>1</v>
      </c>
      <c r="E6" s="32"/>
      <c r="F6" s="32"/>
      <c r="G6" s="32"/>
      <c r="H6" s="32"/>
      <c r="I6" s="32"/>
      <c r="J6" s="17"/>
      <c r="K6" s="17"/>
      <c r="L6" s="1"/>
    </row>
    <row r="7" spans="1:12" ht="97.5" customHeight="1" x14ac:dyDescent="0.25">
      <c r="A7" s="1"/>
      <c r="B7" s="33" t="s">
        <v>35</v>
      </c>
      <c r="C7" s="33"/>
      <c r="D7" s="33"/>
      <c r="E7" s="33"/>
      <c r="F7" s="33"/>
      <c r="G7" s="33"/>
      <c r="H7" s="33"/>
      <c r="I7" s="33"/>
      <c r="J7" s="33"/>
      <c r="K7" s="33"/>
      <c r="L7" s="1"/>
    </row>
    <row r="8" spans="1:12" ht="81.75" customHeight="1" x14ac:dyDescent="0.25">
      <c r="A8" s="1"/>
      <c r="B8" s="34" t="s">
        <v>2</v>
      </c>
      <c r="C8" s="34"/>
      <c r="D8" s="34"/>
      <c r="E8" s="34"/>
      <c r="F8" s="34"/>
      <c r="G8" s="34"/>
      <c r="H8" s="34"/>
      <c r="I8" s="34"/>
      <c r="J8" s="34"/>
      <c r="K8" s="34"/>
      <c r="L8" s="1"/>
    </row>
    <row r="9" spans="1:12" ht="52.5" customHeight="1" x14ac:dyDescent="0.25">
      <c r="A9" s="1"/>
      <c r="B9" s="34" t="s">
        <v>41</v>
      </c>
      <c r="C9" s="34"/>
      <c r="D9" s="34"/>
      <c r="E9" s="34"/>
      <c r="F9" s="34"/>
      <c r="G9" s="34"/>
      <c r="H9" s="34"/>
      <c r="I9" s="34"/>
      <c r="J9" s="34"/>
      <c r="K9" s="34"/>
      <c r="L9" s="1"/>
    </row>
    <row r="10" spans="1:12" ht="15" x14ac:dyDescent="0.25">
      <c r="A10" s="1"/>
      <c r="B10" s="1"/>
      <c r="C10" s="1"/>
      <c r="D10" s="1"/>
      <c r="E10" s="1"/>
      <c r="F10" s="1"/>
      <c r="G10" s="1"/>
      <c r="H10" s="1"/>
      <c r="I10" s="3"/>
      <c r="J10" s="1"/>
      <c r="K10" s="1"/>
      <c r="L10" s="1"/>
    </row>
    <row r="11" spans="1:12" ht="171" customHeight="1" x14ac:dyDescent="0.25">
      <c r="A11" s="1"/>
      <c r="B11" s="19" t="s">
        <v>3</v>
      </c>
      <c r="C11" s="19" t="s">
        <v>4</v>
      </c>
      <c r="D11" s="19" t="s">
        <v>5</v>
      </c>
      <c r="E11" s="20" t="s">
        <v>6</v>
      </c>
      <c r="F11" s="20" t="s">
        <v>7</v>
      </c>
      <c r="G11" s="20" t="s">
        <v>8</v>
      </c>
      <c r="H11" s="29" t="s">
        <v>39</v>
      </c>
      <c r="I11" s="20" t="s">
        <v>9</v>
      </c>
      <c r="J11" s="20" t="s">
        <v>10</v>
      </c>
      <c r="K11" s="20" t="s">
        <v>11</v>
      </c>
      <c r="L11" s="1"/>
    </row>
    <row r="12" spans="1:12" ht="45" x14ac:dyDescent="0.25">
      <c r="A12" s="1"/>
      <c r="B12" s="21">
        <v>1</v>
      </c>
      <c r="C12" s="22" t="s">
        <v>36</v>
      </c>
      <c r="D12" s="21" t="s">
        <v>12</v>
      </c>
      <c r="E12" s="21">
        <v>3</v>
      </c>
      <c r="F12" s="21">
        <v>4</v>
      </c>
      <c r="G12" s="23">
        <v>14</v>
      </c>
      <c r="H12" s="24">
        <v>81.19</v>
      </c>
      <c r="I12" s="25">
        <v>104</v>
      </c>
      <c r="J12" s="21">
        <f>$E$24</f>
        <v>1.0467</v>
      </c>
      <c r="K12" s="24">
        <f>F42</f>
        <v>85.83</v>
      </c>
      <c r="L12" s="1"/>
    </row>
    <row r="13" spans="1:12" ht="45" x14ac:dyDescent="0.25">
      <c r="A13" s="1"/>
      <c r="B13" s="26">
        <v>2</v>
      </c>
      <c r="C13" s="22" t="s">
        <v>37</v>
      </c>
      <c r="D13" s="21" t="s">
        <v>12</v>
      </c>
      <c r="E13" s="27">
        <v>3</v>
      </c>
      <c r="F13" s="21">
        <v>4</v>
      </c>
      <c r="G13" s="23">
        <v>14</v>
      </c>
      <c r="H13" s="24">
        <v>86.66</v>
      </c>
      <c r="I13" s="25">
        <v>104</v>
      </c>
      <c r="J13" s="21">
        <f>$E$24</f>
        <v>1.0467</v>
      </c>
      <c r="K13" s="24">
        <f t="shared" ref="K13:K14" si="0">F43</f>
        <v>91.61</v>
      </c>
      <c r="L13" s="1"/>
    </row>
    <row r="14" spans="1:12" ht="45" x14ac:dyDescent="0.25">
      <c r="A14" s="1"/>
      <c r="B14" s="21">
        <v>3</v>
      </c>
      <c r="C14" s="22" t="s">
        <v>38</v>
      </c>
      <c r="D14" s="21" t="s">
        <v>12</v>
      </c>
      <c r="E14" s="21">
        <v>3</v>
      </c>
      <c r="F14" s="21">
        <v>4</v>
      </c>
      <c r="G14" s="23">
        <v>14</v>
      </c>
      <c r="H14" s="24">
        <v>98.89</v>
      </c>
      <c r="I14" s="25">
        <v>104</v>
      </c>
      <c r="J14" s="21">
        <f>$E$24</f>
        <v>1.0467</v>
      </c>
      <c r="K14" s="24">
        <f t="shared" si="0"/>
        <v>104.54</v>
      </c>
      <c r="L14" s="1"/>
    </row>
    <row r="15" spans="1:12" ht="15" x14ac:dyDescent="0.25">
      <c r="A15" s="1"/>
      <c r="B15" s="35" t="s">
        <v>13</v>
      </c>
      <c r="C15" s="35"/>
      <c r="D15" s="35"/>
      <c r="E15" s="35"/>
      <c r="F15" s="35"/>
      <c r="G15" s="35"/>
      <c r="H15" s="35"/>
      <c r="I15" s="35"/>
      <c r="J15" s="35"/>
      <c r="K15" s="28">
        <v>100041.75</v>
      </c>
      <c r="L15" s="1"/>
    </row>
    <row r="16" spans="1:12" ht="15" x14ac:dyDescent="0.25">
      <c r="A16" s="1"/>
      <c r="B16" s="4"/>
      <c r="C16" s="4"/>
      <c r="D16" s="4"/>
      <c r="E16" s="4"/>
      <c r="F16" s="4"/>
      <c r="G16" s="4"/>
      <c r="H16" s="4"/>
      <c r="I16" s="4"/>
      <c r="J16" s="4"/>
      <c r="K16" s="5"/>
      <c r="L16" s="1"/>
    </row>
    <row r="17" spans="1:12" ht="15" x14ac:dyDescent="0.25">
      <c r="A17" s="1"/>
      <c r="B17" s="4"/>
      <c r="C17" s="6" t="s">
        <v>14</v>
      </c>
      <c r="D17" s="7"/>
      <c r="E17" s="7"/>
      <c r="F17" s="7"/>
      <c r="G17" s="7"/>
      <c r="H17" s="7"/>
      <c r="I17" s="7"/>
      <c r="J17" s="7"/>
      <c r="K17" s="7"/>
      <c r="L17" s="1"/>
    </row>
    <row r="18" spans="1:12" ht="15" x14ac:dyDescent="0.25">
      <c r="A18" s="1"/>
      <c r="B18" s="4"/>
      <c r="C18" s="36" t="s">
        <v>15</v>
      </c>
      <c r="D18" s="36"/>
      <c r="E18" s="36"/>
      <c r="F18" s="36"/>
      <c r="G18" s="36"/>
      <c r="H18" s="36"/>
      <c r="I18" s="36"/>
      <c r="J18" s="36"/>
      <c r="K18" s="36"/>
      <c r="L18" s="1"/>
    </row>
    <row r="19" spans="1:12" ht="15" x14ac:dyDescent="0.25">
      <c r="A19" s="1"/>
      <c r="B19" s="4"/>
      <c r="C19" s="8" t="s">
        <v>16</v>
      </c>
      <c r="D19" s="8"/>
      <c r="E19" s="9"/>
      <c r="F19" s="9"/>
      <c r="G19" s="9"/>
      <c r="H19" s="9"/>
      <c r="I19" s="9"/>
      <c r="J19" s="9"/>
      <c r="K19" s="9"/>
      <c r="L19" s="1"/>
    </row>
    <row r="20" spans="1:12" ht="15" x14ac:dyDescent="0.25">
      <c r="A20" s="1"/>
      <c r="B20" s="4"/>
      <c r="C20" s="10" t="s">
        <v>17</v>
      </c>
      <c r="D20" s="10"/>
      <c r="E20" s="1"/>
      <c r="F20" s="1"/>
      <c r="G20" s="1"/>
      <c r="H20" s="1"/>
      <c r="I20" s="1"/>
      <c r="J20" s="1"/>
      <c r="K20" s="1"/>
      <c r="L20" s="1"/>
    </row>
    <row r="21" spans="1:12" ht="15" x14ac:dyDescent="0.25">
      <c r="A21" s="1"/>
      <c r="B21" s="4"/>
      <c r="C21" s="7" t="s">
        <v>18</v>
      </c>
      <c r="D21" s="7"/>
      <c r="E21" s="7"/>
      <c r="F21" s="7"/>
      <c r="G21" s="7"/>
      <c r="H21" s="1"/>
      <c r="I21" s="1"/>
      <c r="J21" s="1"/>
      <c r="K21" s="1"/>
      <c r="L21" s="1"/>
    </row>
    <row r="22" spans="1:12" ht="15" x14ac:dyDescent="0.25">
      <c r="A22" s="1"/>
      <c r="B22" s="4"/>
      <c r="C22" s="7" t="str">
        <f>"Кцб – " &amp;G11&amp; " " &amp;G14&amp; " %"</f>
        <v>Кцб – Ключевая ставка 
ЦБ РФ 
на момент расчета 14 %</v>
      </c>
      <c r="D22" s="7"/>
      <c r="E22" s="7"/>
      <c r="F22" s="7"/>
      <c r="G22" s="7"/>
      <c r="H22" s="1"/>
      <c r="I22" s="1"/>
      <c r="J22" s="1"/>
      <c r="K22" s="1"/>
      <c r="L22" s="1"/>
    </row>
    <row r="23" spans="1:12" ht="15" x14ac:dyDescent="0.25">
      <c r="A23" s="1"/>
      <c r="B23" s="4"/>
      <c r="C23" s="10" t="s">
        <v>19</v>
      </c>
      <c r="D23" s="10"/>
      <c r="E23" s="1"/>
      <c r="F23" s="1"/>
      <c r="G23" s="1"/>
      <c r="H23" s="1"/>
      <c r="I23" s="1"/>
      <c r="J23" s="1"/>
      <c r="K23" s="1"/>
      <c r="L23" s="1"/>
    </row>
    <row r="24" spans="1:12" ht="15" x14ac:dyDescent="0.25">
      <c r="A24" s="1"/>
      <c r="B24" s="4"/>
      <c r="C24" s="37" t="str">
        <f>"Кодс  =  ("&amp;MAX(G12:G14)&amp;"/100)/12*"&amp;MAX(F12:F14)&amp;"+1  ="</f>
        <v>Кодс  =  (14/100)/12*4+1  =</v>
      </c>
      <c r="D24" s="37"/>
      <c r="E24" s="11">
        <f>ROUND((MAX(G12:G14)/100)/12*MAX(F12:F14)+1,4)</f>
        <v>1.0467</v>
      </c>
      <c r="F24" s="7"/>
      <c r="G24" s="1"/>
      <c r="H24" s="1"/>
      <c r="I24" s="1"/>
      <c r="J24" s="1"/>
      <c r="K24" s="1"/>
      <c r="L24" s="1"/>
    </row>
    <row r="25" spans="1:12" ht="15" x14ac:dyDescent="0.25">
      <c r="A25" s="1"/>
      <c r="B25" s="4"/>
      <c r="C25" s="38" t="s">
        <v>20</v>
      </c>
      <c r="D25" s="38"/>
      <c r="E25" s="38"/>
      <c r="F25" s="38"/>
      <c r="G25" s="38"/>
      <c r="H25" s="38"/>
      <c r="I25" s="4"/>
      <c r="J25" s="4"/>
      <c r="K25" s="5"/>
      <c r="L25" s="1"/>
    </row>
    <row r="26" spans="1:12" ht="15" x14ac:dyDescent="0.25">
      <c r="A26" s="1"/>
      <c r="B26" s="4"/>
      <c r="C26" s="12" t="s">
        <v>21</v>
      </c>
      <c r="D26" s="1"/>
      <c r="E26" s="1"/>
      <c r="F26" s="1"/>
      <c r="G26" s="4"/>
      <c r="H26" s="4"/>
      <c r="I26" s="4"/>
      <c r="J26" s="4"/>
      <c r="K26" s="5"/>
      <c r="L26" s="1"/>
    </row>
    <row r="27" spans="1:12" ht="15" x14ac:dyDescent="0.25">
      <c r="A27" s="1"/>
      <c r="B27" s="4"/>
      <c r="C27" s="12" t="s">
        <v>22</v>
      </c>
      <c r="D27" s="4"/>
      <c r="E27" s="4"/>
      <c r="F27" s="4"/>
      <c r="G27" s="4"/>
      <c r="H27" s="4"/>
      <c r="I27" s="4"/>
      <c r="J27" s="4"/>
      <c r="K27" s="5"/>
      <c r="L27" s="1"/>
    </row>
    <row r="28" spans="1:12" ht="15" x14ac:dyDescent="0.25">
      <c r="A28" s="1"/>
      <c r="B28" s="4"/>
      <c r="C28" s="12" t="s">
        <v>23</v>
      </c>
      <c r="D28" s="4"/>
      <c r="E28" s="4"/>
      <c r="F28" s="4"/>
      <c r="G28" s="4"/>
      <c r="H28" s="4"/>
      <c r="I28" s="4"/>
      <c r="J28" s="4"/>
      <c r="K28" s="5"/>
      <c r="L28" s="1"/>
    </row>
    <row r="29" spans="1:12" ht="15" x14ac:dyDescent="0.25">
      <c r="A29" s="1"/>
      <c r="B29" s="4"/>
      <c r="C29" s="30" t="s">
        <v>24</v>
      </c>
      <c r="D29" s="30"/>
      <c r="E29" s="30"/>
      <c r="F29" s="30"/>
      <c r="G29" s="30"/>
      <c r="H29" s="30"/>
      <c r="I29" s="30"/>
      <c r="J29" s="30"/>
      <c r="K29" s="30"/>
      <c r="L29" s="1"/>
    </row>
    <row r="30" spans="1:12" ht="15" x14ac:dyDescent="0.25">
      <c r="A30" s="1"/>
      <c r="B30" s="4"/>
      <c r="C30" s="40" t="str">
        <f>"ИПЦ мес = (" &amp;MAX(I12:I14)&amp; "-100,0)/12  = "</f>
        <v xml:space="preserve">ИПЦ мес = (104-100,0)/12  = </v>
      </c>
      <c r="D30" s="40"/>
      <c r="E30" s="13">
        <f>(MAX(I12:I14)-100)/12</f>
        <v>0.33333333333333331</v>
      </c>
      <c r="F30" s="12" t="s">
        <v>25</v>
      </c>
      <c r="G30" s="4"/>
      <c r="H30" s="4"/>
      <c r="I30" s="4"/>
      <c r="J30" s="4"/>
      <c r="K30" s="5"/>
      <c r="L30" s="1"/>
    </row>
    <row r="31" spans="1:12" ht="15" x14ac:dyDescent="0.25">
      <c r="A31" s="1"/>
      <c r="B31" s="4"/>
      <c r="C31" s="6" t="s">
        <v>26</v>
      </c>
      <c r="D31" s="14"/>
      <c r="E31" s="12"/>
      <c r="F31" s="12"/>
      <c r="G31" s="4"/>
      <c r="H31" s="4"/>
      <c r="I31" s="4"/>
      <c r="J31" s="4"/>
      <c r="K31" s="5"/>
      <c r="L31" s="1"/>
    </row>
    <row r="32" spans="1:12" ht="15" x14ac:dyDescent="0.25">
      <c r="A32" s="1"/>
      <c r="B32" s="4"/>
      <c r="C32" s="12" t="s">
        <v>27</v>
      </c>
      <c r="D32" s="14"/>
      <c r="E32" s="12"/>
      <c r="F32" s="12"/>
      <c r="G32" s="4"/>
      <c r="H32" s="4"/>
      <c r="I32" s="4"/>
      <c r="J32" s="4"/>
      <c r="K32" s="5"/>
      <c r="L32" s="1"/>
    </row>
    <row r="33" spans="1:12" ht="15" x14ac:dyDescent="0.25">
      <c r="A33" s="1"/>
      <c r="B33" s="4"/>
      <c r="C33" s="12" t="s">
        <v>22</v>
      </c>
      <c r="D33" s="14"/>
      <c r="E33" s="12"/>
      <c r="F33" s="12"/>
      <c r="G33" s="4"/>
      <c r="H33" s="4"/>
      <c r="I33" s="4"/>
      <c r="J33" s="4"/>
      <c r="K33" s="5"/>
      <c r="L33" s="1"/>
    </row>
    <row r="34" spans="1:12" ht="15" x14ac:dyDescent="0.25">
      <c r="A34" s="1"/>
      <c r="B34" s="4"/>
      <c r="C34" s="12" t="s">
        <v>28</v>
      </c>
      <c r="D34" s="14"/>
      <c r="E34" s="12"/>
      <c r="F34" s="12"/>
      <c r="G34" s="4"/>
      <c r="H34" s="4"/>
      <c r="I34" s="4"/>
      <c r="J34" s="4"/>
      <c r="K34" s="5"/>
      <c r="L34" s="1"/>
    </row>
    <row r="35" spans="1:12" ht="15" x14ac:dyDescent="0.25">
      <c r="A35" s="1"/>
      <c r="B35" s="4"/>
      <c r="C35" s="12" t="s">
        <v>29</v>
      </c>
      <c r="D35" s="14"/>
      <c r="E35" s="12"/>
      <c r="F35" s="12"/>
      <c r="G35" s="4"/>
      <c r="H35" s="4"/>
      <c r="I35" s="4"/>
      <c r="J35" s="4"/>
      <c r="K35" s="5"/>
      <c r="L35" s="1"/>
    </row>
    <row r="36" spans="1:12" ht="15" x14ac:dyDescent="0.25">
      <c r="A36" s="1"/>
      <c r="B36" s="4"/>
      <c r="C36" s="41" t="str">
        <f>"Кипц пост = ((" &amp;$E$30&amp; "*" &amp;MAX(E12:E14)&amp; ")+100)/100  = "</f>
        <v xml:space="preserve">Кипц пост = ((0,333333333333333*3)+100)/100  = </v>
      </c>
      <c r="D36" s="41"/>
      <c r="E36" s="13">
        <f>(($E$30*MAX(E12:E14))+100)/100</f>
        <v>1.01</v>
      </c>
      <c r="F36" s="12"/>
      <c r="G36" s="4"/>
      <c r="H36" s="4"/>
      <c r="I36" s="4"/>
      <c r="J36" s="4"/>
      <c r="K36" s="5"/>
      <c r="L36" s="1"/>
    </row>
    <row r="37" spans="1:12" ht="15" x14ac:dyDescent="0.25">
      <c r="A37" s="1"/>
      <c r="B37" s="4"/>
      <c r="C37" s="6" t="s">
        <v>30</v>
      </c>
      <c r="D37" s="14"/>
      <c r="E37" s="12"/>
      <c r="F37" s="12"/>
      <c r="G37" s="4"/>
      <c r="H37" s="4"/>
      <c r="I37" s="4"/>
      <c r="J37" s="4"/>
      <c r="K37" s="5"/>
      <c r="L37" s="1"/>
    </row>
    <row r="38" spans="1:12" ht="15" x14ac:dyDescent="0.25">
      <c r="A38" s="1"/>
      <c r="B38" s="1"/>
      <c r="C38" s="1" t="s">
        <v>31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15" x14ac:dyDescent="0.25">
      <c r="A39" s="1"/>
      <c r="B39" s="1"/>
      <c r="C39" s="1" t="s">
        <v>17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15" x14ac:dyDescent="0.25">
      <c r="A40" s="1"/>
      <c r="B40" s="1"/>
      <c r="C40" s="1" t="s">
        <v>32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15" x14ac:dyDescent="0.25">
      <c r="A41" s="1"/>
      <c r="B41" s="1"/>
      <c r="C41" s="7" t="s">
        <v>33</v>
      </c>
      <c r="D41" s="7"/>
      <c r="E41" s="7"/>
      <c r="F41" s="7"/>
      <c r="G41" s="7"/>
      <c r="H41" s="7"/>
      <c r="I41" s="1"/>
      <c r="J41" s="1"/>
      <c r="K41" s="1"/>
      <c r="L41" s="1"/>
    </row>
    <row r="42" spans="1:12" ht="15" x14ac:dyDescent="0.25">
      <c r="A42" s="1"/>
      <c r="B42" s="1"/>
      <c r="C42" s="40" t="str">
        <f>"НМЦЕТ бензин АИ-92 = " &amp;H12&amp; "*" &amp;$E$36&amp; "*" &amp;$E$24&amp; "  =  "</f>
        <v xml:space="preserve">НМЦЕТ бензин АИ-92 = 81,19*1,01*1,0467  =  </v>
      </c>
      <c r="D42" s="40"/>
      <c r="E42" s="40"/>
      <c r="F42" s="15">
        <f>ROUND(H12*$E$36*$E$24,2)</f>
        <v>85.83</v>
      </c>
      <c r="G42" s="16" t="s">
        <v>34</v>
      </c>
      <c r="H42" s="7"/>
      <c r="I42" s="1"/>
      <c r="J42" s="1"/>
      <c r="K42" s="1"/>
      <c r="L42" s="1"/>
    </row>
    <row r="43" spans="1:12" ht="15" x14ac:dyDescent="0.25">
      <c r="A43" s="1"/>
      <c r="B43" s="1"/>
      <c r="C43" s="40" t="str">
        <f>"НМЦЕТ бензин Аи-95 = " &amp;H13&amp; "0*" &amp;$E$36&amp; "*" &amp;$E$24&amp; "  =  "</f>
        <v xml:space="preserve">НМЦЕТ бензин Аи-95 = 86,660*1,01*1,0467  =  </v>
      </c>
      <c r="D43" s="40"/>
      <c r="E43" s="40"/>
      <c r="F43" s="15">
        <f>ROUND(H13*$E$36*$E$24,2)</f>
        <v>91.61</v>
      </c>
      <c r="G43" s="16" t="s">
        <v>34</v>
      </c>
      <c r="H43" s="1"/>
      <c r="I43" s="1"/>
      <c r="J43" s="1"/>
      <c r="K43" s="1"/>
      <c r="L43" s="1"/>
    </row>
    <row r="44" spans="1:12" ht="15" x14ac:dyDescent="0.25">
      <c r="A44" s="1"/>
      <c r="B44" s="1"/>
      <c r="C44" s="40" t="str">
        <f>"НМЦЕТ дизельное топливо зимнее = " &amp;H14&amp; "0*" &amp;$E$36&amp; "*" &amp;$E$24&amp; "  =  "</f>
        <v xml:space="preserve">НМЦЕТ дизельное топливо зимнее = 98,890*1,01*1,0467  =  </v>
      </c>
      <c r="D44" s="40"/>
      <c r="E44" s="40"/>
      <c r="F44" s="15">
        <f>ROUND(H14*$E$36*$E$24,2)</f>
        <v>104.54</v>
      </c>
      <c r="G44" s="16" t="s">
        <v>34</v>
      </c>
      <c r="H44" s="1"/>
      <c r="I44" s="1"/>
      <c r="J44" s="1"/>
      <c r="K44" s="1"/>
      <c r="L44" s="1"/>
    </row>
    <row r="45" spans="1:12" ht="15" x14ac:dyDescent="0.25">
      <c r="A45" s="1"/>
      <c r="B45" s="1"/>
      <c r="C45" s="18"/>
      <c r="D45" s="18"/>
      <c r="E45" s="18"/>
      <c r="F45" s="15"/>
      <c r="G45" s="16"/>
      <c r="H45" s="1"/>
      <c r="I45" s="1"/>
      <c r="J45" s="1"/>
      <c r="K45" s="1"/>
      <c r="L45" s="1"/>
    </row>
    <row r="46" spans="1:12" x14ac:dyDescent="0.2">
      <c r="C46" s="39" t="s">
        <v>40</v>
      </c>
      <c r="D46" s="39"/>
      <c r="E46" s="39"/>
      <c r="F46" s="39"/>
    </row>
  </sheetData>
  <mergeCells count="17">
    <mergeCell ref="C46:F46"/>
    <mergeCell ref="C30:D30"/>
    <mergeCell ref="C36:D36"/>
    <mergeCell ref="C42:E42"/>
    <mergeCell ref="C43:E43"/>
    <mergeCell ref="C44:E44"/>
    <mergeCell ref="C29:K29"/>
    <mergeCell ref="B5:K5"/>
    <mergeCell ref="B6:C6"/>
    <mergeCell ref="D6:I6"/>
    <mergeCell ref="B7:K7"/>
    <mergeCell ref="B8:K8"/>
    <mergeCell ref="B9:K9"/>
    <mergeCell ref="B15:J15"/>
    <mergeCell ref="C18:K18"/>
    <mergeCell ref="C24:D24"/>
    <mergeCell ref="C25:H25"/>
  </mergeCells>
  <hyperlinks>
    <hyperlink ref="H11" r:id="rId1"/>
  </hyperlinks>
  <pageMargins left="0.7" right="0.7" top="0.75" bottom="0.75" header="0.3" footer="0.3"/>
  <pageSetup paperSize="9" scale="4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OGFS</cp:lastModifiedBy>
  <cp:lastPrinted>2026-02-10T23:42:14Z</cp:lastPrinted>
  <dcterms:created xsi:type="dcterms:W3CDTF">2025-11-10T00:45:04Z</dcterms:created>
  <dcterms:modified xsi:type="dcterms:W3CDTF">2026-08-05T23:32:25Z</dcterms:modified>
</cp:coreProperties>
</file>