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ФГБУ Роскультура\Картриджи\Июнь 2026\на Торги\"/>
    </mc:Choice>
  </mc:AlternateContent>
  <xr:revisionPtr revIDLastSave="0" documentId="13_ncr:1_{8DD07822-0021-4C3E-BE43-DE80D7F73986}" xr6:coauthVersionLast="47" xr6:coauthVersionMax="47" xr10:uidLastSave="{00000000-0000-0000-0000-000000000000}"/>
  <bookViews>
    <workbookView xWindow="-15405" yWindow="0" windowWidth="15285" windowHeight="15450" xr2:uid="{F55652AE-585E-4871-8913-B15A0996F1A9}"/>
  </bookViews>
  <sheets>
    <sheet name="Лист1" sheetId="1" r:id="rId1"/>
  </sheets>
  <definedNames>
    <definedName name="_xlnm._FilterDatabase" localSheetId="0" hidden="1">Лист1!$A$1:$I$29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  <c r="F15" i="1"/>
  <c r="F12" i="1"/>
  <c r="E12" i="1"/>
  <c r="G12" i="1" s="1"/>
  <c r="F9" i="1"/>
  <c r="E9" i="1"/>
  <c r="G9" i="1" s="1"/>
  <c r="E18" i="1"/>
  <c r="G18" i="1" s="1"/>
  <c r="F18" i="1"/>
  <c r="G19" i="1" l="1"/>
  <c r="G20" i="1" s="1"/>
</calcChain>
</file>

<file path=xl/sharedStrings.xml><?xml version="1.0" encoding="utf-8"?>
<sst xmlns="http://schemas.openxmlformats.org/spreadsheetml/2006/main" count="75" uniqueCount="35">
  <si>
    <t xml:space="preserve">Используемый метод:  метод сопоставимых рыночных цен (анализ рынка)     </t>
  </si>
  <si>
    <t>Категории</t>
  </si>
  <si>
    <t>Предложения, информация о цене поставщиков, производителей, уполномоченных представителей производителей, руб.</t>
  </si>
  <si>
    <t>Средняя цена,
руб.</t>
  </si>
  <si>
    <t xml:space="preserve">Коэффициент вариации </t>
  </si>
  <si>
    <t>Максимальное значение
цена контракта, руб.</t>
  </si>
  <si>
    <t>Х</t>
  </si>
  <si>
    <t>-</t>
  </si>
  <si>
    <t>Кол-во ед.(штук)</t>
  </si>
  <si>
    <t xml:space="preserve">Цена за ед. </t>
  </si>
  <si>
    <t>X</t>
  </si>
  <si>
    <t>Итого</t>
  </si>
  <si>
    <t xml:space="preserve">   (должность)</t>
  </si>
  <si>
    <t xml:space="preserve">  (подпись)</t>
  </si>
  <si>
    <t>(дата составления)</t>
  </si>
  <si>
    <t>Вицнаровский В.В.</t>
  </si>
  <si>
    <t>Приложение № 2 к Протоколу максимального значения цены контракта (цены лота)</t>
  </si>
  <si>
    <t>Поставщик № 1</t>
  </si>
  <si>
    <t>Поставщик № 2</t>
  </si>
  <si>
    <t>Поставщик № 3</t>
  </si>
  <si>
    <t>Поставщик № 1: 
Поставщик № 2: Поставщик № 3:</t>
  </si>
  <si>
    <t>Наименование товара, работ,  услуг</t>
  </si>
  <si>
    <t>Начальная (максимальная) цена контракта составляет, руб:</t>
  </si>
  <si>
    <t>Определение начальной (максимальной) цены контракта (цены лота)</t>
  </si>
  <si>
    <t>СПРАВОЧНО:
 Cведения о цене на аналогичные (сопоставимые) товары</t>
  </si>
  <si>
    <t>Контрактный управляющий</t>
  </si>
  <si>
    <t>Способ определения поставщика: п. 5 ч.1 ст.93</t>
  </si>
  <si>
    <t>Ставка НДС %</t>
  </si>
  <si>
    <t>Поставка расходных материалов для оргтехники Hewlett-Packard</t>
  </si>
  <si>
    <t>Картридж для лазерных многофункциональных устройств (МФУ) (CE340A, совместимый(ая))</t>
  </si>
  <si>
    <t>Картридж для лазерных многофункциональных устройств (МФУ) (CE343A, совместимый(ая))</t>
  </si>
  <si>
    <t>Картридж для лазерных многофункциональных устройств (МФУ) (CE342A, совместимый(ая))</t>
  </si>
  <si>
    <t>Картридж для лазерных многофункциональных устройств (МФУ) (CE341A, совместимый(ая))</t>
  </si>
  <si>
    <t>Тридцать три тысячи сто шестьдесят рублей 66 копеек, включая НДС 22%</t>
  </si>
  <si>
    <t>Поставщик № 1 скриншоты от 10.06.2026
Поставщик № 2 скриншоты от 10.06.2026
Поставщик № 3 скриншоты от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</si>
</sst>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&quot;₽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Fill="1"/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 wrapText="1"/>
    </xf>
    <xf numFmtId="0" fontId="3" fillId="0" borderId="0" xfId="2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4" fontId="6" fillId="0" borderId="8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 vertical="center" wrapText="1"/>
    </xf>
    <xf numFmtId="0" fontId="4" fillId="0" borderId="3" xfId="2" applyFont="1" applyBorder="1" applyAlignment="1">
      <alignment horizontal="right" vertical="center" wrapText="1"/>
    </xf>
    <xf numFmtId="0" fontId="4" fillId="0" borderId="4" xfId="2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7" xfId="2" xr:uid="{A08F72B0-462F-42F3-A347-778D3BECD1A3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0C2B-0E09-4E39-9042-980E8F39E0FE}">
  <sheetPr codeName="Shablon">
    <pageSetUpPr fitToPage="1"/>
  </sheetPr>
  <dimension ref="A1:J25"/>
  <sheetViews>
    <sheetView tabSelected="1" zoomScale="80" zoomScaleNormal="80" workbookViewId="0">
      <selection sqref="A1:I25"/>
    </sheetView>
  </sheetViews>
  <sheetFormatPr defaultColWidth="9.140625" defaultRowHeight="15.75" x14ac:dyDescent="0.25"/>
  <cols>
    <col min="1" max="1" width="20.28515625" style="9" customWidth="1"/>
    <col min="2" max="2" width="13.7109375" style="17" customWidth="1"/>
    <col min="3" max="3" width="12.42578125" style="9" bestFit="1" customWidth="1"/>
    <col min="4" max="4" width="14.28515625" style="9" customWidth="1"/>
    <col min="5" max="5" width="13.28515625" style="9" customWidth="1"/>
    <col min="6" max="6" width="16.140625" style="9" customWidth="1"/>
    <col min="7" max="7" width="16.7109375" style="9" customWidth="1"/>
    <col min="8" max="8" width="35.28515625" style="9" customWidth="1"/>
    <col min="9" max="9" width="13.140625" style="9" customWidth="1"/>
    <col min="10" max="16384" width="9.140625" style="9"/>
  </cols>
  <sheetData>
    <row r="1" spans="1:9" ht="25.5" customHeight="1" x14ac:dyDescent="0.25">
      <c r="E1" s="26" t="s">
        <v>16</v>
      </c>
      <c r="F1" s="26"/>
      <c r="G1" s="26"/>
      <c r="H1" s="26"/>
      <c r="I1" s="26"/>
    </row>
    <row r="2" spans="1:9" x14ac:dyDescent="0.25">
      <c r="A2" s="27" t="s">
        <v>23</v>
      </c>
      <c r="B2" s="28"/>
      <c r="C2" s="28"/>
      <c r="D2" s="28"/>
      <c r="E2" s="28"/>
      <c r="F2" s="28"/>
      <c r="G2" s="28"/>
      <c r="H2" s="28"/>
    </row>
    <row r="3" spans="1:9" x14ac:dyDescent="0.25">
      <c r="A3" s="29" t="s">
        <v>0</v>
      </c>
      <c r="B3" s="30"/>
      <c r="C3" s="30"/>
      <c r="D3" s="30"/>
      <c r="E3" s="30"/>
      <c r="F3" s="30"/>
      <c r="G3" s="31"/>
      <c r="H3" s="31"/>
    </row>
    <row r="4" spans="1:9" ht="36" customHeight="1" x14ac:dyDescent="0.25">
      <c r="A4" s="32" t="s">
        <v>28</v>
      </c>
      <c r="B4" s="33"/>
      <c r="C4" s="33"/>
      <c r="D4" s="33"/>
      <c r="E4" s="33"/>
      <c r="F4" s="34"/>
      <c r="G4" s="35" t="s">
        <v>26</v>
      </c>
      <c r="H4" s="35"/>
      <c r="I4" s="35"/>
    </row>
    <row r="5" spans="1:9" ht="66.75" customHeight="1" x14ac:dyDescent="0.25">
      <c r="A5" s="27" t="s">
        <v>1</v>
      </c>
      <c r="B5" s="47" t="s">
        <v>2</v>
      </c>
      <c r="C5" s="48"/>
      <c r="D5" s="48"/>
      <c r="E5" s="49" t="s">
        <v>3</v>
      </c>
      <c r="F5" s="50" t="s">
        <v>4</v>
      </c>
      <c r="G5" s="40" t="s">
        <v>5</v>
      </c>
      <c r="H5" s="40" t="s">
        <v>24</v>
      </c>
      <c r="I5" s="45" t="s">
        <v>27</v>
      </c>
    </row>
    <row r="6" spans="1:9" ht="31.5" x14ac:dyDescent="0.25">
      <c r="A6" s="27"/>
      <c r="B6" s="1" t="s">
        <v>17</v>
      </c>
      <c r="C6" s="1" t="s">
        <v>18</v>
      </c>
      <c r="D6" s="1" t="s">
        <v>19</v>
      </c>
      <c r="E6" s="49"/>
      <c r="F6" s="50"/>
      <c r="G6" s="41"/>
      <c r="H6" s="41"/>
      <c r="I6" s="46"/>
    </row>
    <row r="7" spans="1:9" s="24" customFormat="1" ht="47.25" x14ac:dyDescent="0.25">
      <c r="A7" s="25" t="s">
        <v>21</v>
      </c>
      <c r="B7" s="47" t="s">
        <v>29</v>
      </c>
      <c r="C7" s="48"/>
      <c r="D7" s="48"/>
      <c r="E7" s="51"/>
      <c r="F7" s="25" t="s">
        <v>6</v>
      </c>
      <c r="G7" s="25" t="s">
        <v>6</v>
      </c>
      <c r="H7" s="25" t="s">
        <v>7</v>
      </c>
      <c r="I7" s="25"/>
    </row>
    <row r="8" spans="1:9" s="24" customFormat="1" x14ac:dyDescent="0.25">
      <c r="A8" s="25" t="s">
        <v>8</v>
      </c>
      <c r="B8" s="52">
        <v>2</v>
      </c>
      <c r="C8" s="53"/>
      <c r="D8" s="53"/>
      <c r="E8" s="54"/>
      <c r="F8" s="25" t="s">
        <v>6</v>
      </c>
      <c r="G8" s="25" t="s">
        <v>6</v>
      </c>
      <c r="H8" s="25" t="s">
        <v>6</v>
      </c>
      <c r="I8" s="25"/>
    </row>
    <row r="9" spans="1:9" s="24" customFormat="1" x14ac:dyDescent="0.25">
      <c r="A9" s="25" t="s">
        <v>9</v>
      </c>
      <c r="B9" s="18">
        <v>4090</v>
      </c>
      <c r="C9" s="3">
        <v>4690</v>
      </c>
      <c r="D9" s="3">
        <v>3989</v>
      </c>
      <c r="E9" s="4">
        <f>ROUND((B9+C9+D9)/3,2)</f>
        <v>4256.33</v>
      </c>
      <c r="F9" s="5">
        <f>IFERROR(STDEVA(B9:D9)/(SUM(B9:D9)/COUNTIF(B9:D9,"&gt;0")),0)</f>
        <v>8.90311722717953E-2</v>
      </c>
      <c r="G9" s="4">
        <f>ROUND(E9*B8,2)</f>
        <v>8512.66</v>
      </c>
      <c r="H9" s="3" t="s">
        <v>10</v>
      </c>
      <c r="I9" s="25">
        <v>22</v>
      </c>
    </row>
    <row r="10" spans="1:9" s="24" customFormat="1" ht="47.25" x14ac:dyDescent="0.25">
      <c r="A10" s="25" t="s">
        <v>21</v>
      </c>
      <c r="B10" s="47" t="s">
        <v>30</v>
      </c>
      <c r="C10" s="48"/>
      <c r="D10" s="48"/>
      <c r="E10" s="51"/>
      <c r="F10" s="25" t="s">
        <v>6</v>
      </c>
      <c r="G10" s="25" t="s">
        <v>6</v>
      </c>
      <c r="H10" s="25" t="s">
        <v>7</v>
      </c>
      <c r="I10" s="25"/>
    </row>
    <row r="11" spans="1:9" s="24" customFormat="1" x14ac:dyDescent="0.25">
      <c r="A11" s="25" t="s">
        <v>8</v>
      </c>
      <c r="B11" s="52">
        <v>2</v>
      </c>
      <c r="C11" s="53"/>
      <c r="D11" s="53"/>
      <c r="E11" s="54"/>
      <c r="F11" s="25" t="s">
        <v>6</v>
      </c>
      <c r="G11" s="25" t="s">
        <v>6</v>
      </c>
      <c r="H11" s="25" t="s">
        <v>6</v>
      </c>
      <c r="I11" s="25"/>
    </row>
    <row r="12" spans="1:9" s="24" customFormat="1" x14ac:dyDescent="0.25">
      <c r="A12" s="25" t="s">
        <v>9</v>
      </c>
      <c r="B12" s="18">
        <v>3800</v>
      </c>
      <c r="C12" s="3">
        <v>4690</v>
      </c>
      <c r="D12" s="3">
        <v>3840</v>
      </c>
      <c r="E12" s="4">
        <f>ROUND((B12+C12+D12)/3,2)</f>
        <v>4110</v>
      </c>
      <c r="F12" s="5">
        <f>IFERROR(STDEVA(B12:D12)/(SUM(B12:D12)/COUNTIF(B12:D12,"&gt;0")),0)</f>
        <v>0.12230967131442147</v>
      </c>
      <c r="G12" s="4">
        <f>ROUND(E12*B11,2)</f>
        <v>8220</v>
      </c>
      <c r="H12" s="3" t="s">
        <v>10</v>
      </c>
      <c r="I12" s="25">
        <v>22</v>
      </c>
    </row>
    <row r="13" spans="1:9" s="24" customFormat="1" ht="47.25" x14ac:dyDescent="0.25">
      <c r="A13" s="25" t="s">
        <v>21</v>
      </c>
      <c r="B13" s="47" t="s">
        <v>31</v>
      </c>
      <c r="C13" s="48"/>
      <c r="D13" s="48"/>
      <c r="E13" s="51"/>
      <c r="F13" s="25" t="s">
        <v>6</v>
      </c>
      <c r="G13" s="25" t="s">
        <v>6</v>
      </c>
      <c r="H13" s="25" t="s">
        <v>7</v>
      </c>
      <c r="I13" s="25"/>
    </row>
    <row r="14" spans="1:9" s="24" customFormat="1" x14ac:dyDescent="0.25">
      <c r="A14" s="25" t="s">
        <v>8</v>
      </c>
      <c r="B14" s="52">
        <v>2</v>
      </c>
      <c r="C14" s="53"/>
      <c r="D14" s="53"/>
      <c r="E14" s="54"/>
      <c r="F14" s="25" t="s">
        <v>6</v>
      </c>
      <c r="G14" s="25" t="s">
        <v>6</v>
      </c>
      <c r="H14" s="25" t="s">
        <v>6</v>
      </c>
      <c r="I14" s="25"/>
    </row>
    <row r="15" spans="1:9" s="24" customFormat="1" x14ac:dyDescent="0.25">
      <c r="A15" s="25" t="s">
        <v>9</v>
      </c>
      <c r="B15" s="18">
        <v>3861</v>
      </c>
      <c r="C15" s="3">
        <v>4690</v>
      </c>
      <c r="D15" s="3">
        <v>3840</v>
      </c>
      <c r="E15" s="4">
        <f>ROUND((B15+C15+D15)/3,2)</f>
        <v>4130.33</v>
      </c>
      <c r="F15" s="5">
        <f>IFERROR(STDEVA(B15:D15)/(SUM(B15:D15)/COUNTIF(B15:D15,"&gt;0")),0)</f>
        <v>0.11737533802999836</v>
      </c>
      <c r="G15" s="4">
        <f>ROUND(E15*B14,2)</f>
        <v>8260.66</v>
      </c>
      <c r="H15" s="3" t="s">
        <v>10</v>
      </c>
      <c r="I15" s="25">
        <v>22</v>
      </c>
    </row>
    <row r="16" spans="1:9" s="21" customFormat="1" ht="47.25" x14ac:dyDescent="0.25">
      <c r="A16" s="22" t="s">
        <v>21</v>
      </c>
      <c r="B16" s="47" t="s">
        <v>32</v>
      </c>
      <c r="C16" s="48"/>
      <c r="D16" s="48"/>
      <c r="E16" s="51"/>
      <c r="F16" s="22" t="s">
        <v>6</v>
      </c>
      <c r="G16" s="22" t="s">
        <v>6</v>
      </c>
      <c r="H16" s="22" t="s">
        <v>7</v>
      </c>
      <c r="I16" s="22"/>
    </row>
    <row r="17" spans="1:10" s="21" customFormat="1" ht="35.25" customHeight="1" x14ac:dyDescent="0.25">
      <c r="A17" s="23" t="s">
        <v>8</v>
      </c>
      <c r="B17" s="52">
        <v>2</v>
      </c>
      <c r="C17" s="53"/>
      <c r="D17" s="53"/>
      <c r="E17" s="54"/>
      <c r="F17" s="22" t="s">
        <v>6</v>
      </c>
      <c r="G17" s="22" t="s">
        <v>6</v>
      </c>
      <c r="H17" s="22" t="s">
        <v>6</v>
      </c>
      <c r="I17" s="22"/>
    </row>
    <row r="18" spans="1:10" s="21" customFormat="1" ht="22.5" customHeight="1" x14ac:dyDescent="0.25">
      <c r="A18" s="22" t="s">
        <v>9</v>
      </c>
      <c r="B18" s="18">
        <v>3796</v>
      </c>
      <c r="C18" s="3">
        <v>4690</v>
      </c>
      <c r="D18" s="3">
        <v>3765</v>
      </c>
      <c r="E18" s="4">
        <f>ROUND((B18+C18+D18)/3,2)</f>
        <v>4083.67</v>
      </c>
      <c r="F18" s="5">
        <f>IFERROR(STDEVA(B18:D18)/(SUM(B18:D18)/COUNTIF(B18:D18,"&gt;0")),0)</f>
        <v>0.12864144623369292</v>
      </c>
      <c r="G18" s="4">
        <f>ROUND(E18*B17,2)</f>
        <v>8167.34</v>
      </c>
      <c r="H18" s="3" t="s">
        <v>10</v>
      </c>
      <c r="I18" s="22">
        <v>22</v>
      </c>
    </row>
    <row r="19" spans="1:10" x14ac:dyDescent="0.25">
      <c r="A19" s="2" t="s">
        <v>11</v>
      </c>
      <c r="B19" s="6" t="s">
        <v>10</v>
      </c>
      <c r="C19" s="7" t="s">
        <v>10</v>
      </c>
      <c r="D19" s="7" t="s">
        <v>10</v>
      </c>
      <c r="E19" s="8" t="s">
        <v>6</v>
      </c>
      <c r="F19" s="2" t="s">
        <v>6</v>
      </c>
      <c r="G19" s="10">
        <f>G18+G9+G12+G15</f>
        <v>33160.660000000003</v>
      </c>
      <c r="H19" s="3" t="s">
        <v>6</v>
      </c>
      <c r="I19" s="2">
        <v>22</v>
      </c>
    </row>
    <row r="20" spans="1:10" ht="57.75" customHeight="1" x14ac:dyDescent="0.25">
      <c r="A20" s="42" t="s">
        <v>22</v>
      </c>
      <c r="B20" s="43"/>
      <c r="C20" s="43"/>
      <c r="D20" s="43"/>
      <c r="E20" s="43"/>
      <c r="F20" s="43"/>
      <c r="G20" s="10">
        <f>G19</f>
        <v>33160.660000000003</v>
      </c>
      <c r="H20" s="30" t="s">
        <v>33</v>
      </c>
      <c r="I20" s="44"/>
    </row>
    <row r="22" spans="1:10" ht="51.75" customHeight="1" x14ac:dyDescent="0.25">
      <c r="A22" s="16" t="s">
        <v>20</v>
      </c>
      <c r="B22" s="38" t="s">
        <v>34</v>
      </c>
      <c r="C22" s="39"/>
      <c r="D22" s="39"/>
      <c r="E22" s="39"/>
      <c r="F22" s="39"/>
      <c r="G22" s="39"/>
      <c r="H22" s="39"/>
      <c r="I22" s="39"/>
      <c r="J22" s="15"/>
    </row>
    <row r="24" spans="1:10" x14ac:dyDescent="0.25">
      <c r="A24" s="11" t="s">
        <v>25</v>
      </c>
      <c r="B24" s="19"/>
      <c r="F24" s="12"/>
      <c r="G24" s="20">
        <v>46183</v>
      </c>
      <c r="H24" s="37" t="s">
        <v>15</v>
      </c>
      <c r="I24" s="37"/>
    </row>
    <row r="25" spans="1:10" ht="25.5" x14ac:dyDescent="0.2">
      <c r="A25" s="36" t="s">
        <v>12</v>
      </c>
      <c r="B25" s="36"/>
      <c r="F25" s="13" t="s">
        <v>13</v>
      </c>
      <c r="G25" s="13" t="s">
        <v>14</v>
      </c>
      <c r="H25" s="13"/>
      <c r="I25" s="14"/>
    </row>
  </sheetData>
  <autoFilter ref="A1:I29" xr:uid="{EB960C2B-0E09-4E39-9042-980E8F39E0FE}">
    <filterColumn colId="4" showButton="0"/>
    <filterColumn colId="5" showButton="0"/>
    <filterColumn colId="6" showButton="0"/>
    <filterColumn colId="7" showButton="0"/>
  </autoFilter>
  <mergeCells count="25">
    <mergeCell ref="B10:E10"/>
    <mergeCell ref="B11:E11"/>
    <mergeCell ref="B13:E13"/>
    <mergeCell ref="B14:E14"/>
    <mergeCell ref="A25:B25"/>
    <mergeCell ref="H24:I24"/>
    <mergeCell ref="B22:I22"/>
    <mergeCell ref="G5:G6"/>
    <mergeCell ref="A20:F20"/>
    <mergeCell ref="H20:I20"/>
    <mergeCell ref="H5:H6"/>
    <mergeCell ref="I5:I6"/>
    <mergeCell ref="A5:A6"/>
    <mergeCell ref="B5:D5"/>
    <mergeCell ref="E5:E6"/>
    <mergeCell ref="F5:F6"/>
    <mergeCell ref="B16:E16"/>
    <mergeCell ref="B17:E17"/>
    <mergeCell ref="B7:E7"/>
    <mergeCell ref="B8:E8"/>
    <mergeCell ref="E1:I1"/>
    <mergeCell ref="A2:H2"/>
    <mergeCell ref="A3:H3"/>
    <mergeCell ref="A4:F4"/>
    <mergeCell ref="G4:I4"/>
  </mergeCells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Кулешова Ирина Валентиновна</cp:lastModifiedBy>
  <cp:lastPrinted>2026-06-10T14:56:18Z</cp:lastPrinted>
  <dcterms:created xsi:type="dcterms:W3CDTF">2024-08-28T16:50:19Z</dcterms:created>
  <dcterms:modified xsi:type="dcterms:W3CDTF">2026-06-10T14:56:20Z</dcterms:modified>
</cp:coreProperties>
</file>