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2A5EBE3-7B93-453A-8B25-6A6BAC06BD61}" xr6:coauthVersionLast="47" xr6:coauthVersionMax="47" xr10:uidLastSave="{00000000-0000-0000-0000-000000000000}"/>
  <bookViews>
    <workbookView xWindow="3780" yWindow="2835" windowWidth="21600" windowHeight="1095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U14" i="4"/>
  <c r="T14" i="4"/>
  <c r="S14" i="4"/>
  <c r="M14" i="4"/>
  <c r="L14" i="4"/>
  <c r="J14" i="4"/>
  <c r="K14" i="4" s="1"/>
  <c r="P14" i="4" s="1"/>
  <c r="U13" i="4"/>
  <c r="T13" i="4"/>
  <c r="S13" i="4"/>
  <c r="M13" i="4"/>
  <c r="L13" i="4"/>
  <c r="J13" i="4"/>
  <c r="K13" i="4" s="1"/>
  <c r="P13" i="4" s="1"/>
  <c r="J8" i="4"/>
  <c r="K8" i="4" s="1"/>
  <c r="P8" i="4" s="1"/>
  <c r="L8" i="4"/>
  <c r="M8" i="4"/>
  <c r="J9" i="4"/>
  <c r="K9" i="4" s="1"/>
  <c r="P9" i="4" s="1"/>
  <c r="L9" i="4"/>
  <c r="M9" i="4"/>
  <c r="J10" i="4"/>
  <c r="K10" i="4" s="1"/>
  <c r="P10" i="4" s="1"/>
  <c r="L10" i="4"/>
  <c r="M10" i="4"/>
  <c r="J11" i="4"/>
  <c r="K11" i="4" s="1"/>
  <c r="P11" i="4" s="1"/>
  <c r="L11" i="4"/>
  <c r="M11" i="4"/>
  <c r="J12" i="4"/>
  <c r="K12" i="4" s="1"/>
  <c r="P12" i="4" s="1"/>
  <c r="L12" i="4"/>
  <c r="M12" i="4"/>
  <c r="L4" i="4"/>
  <c r="M4" i="4"/>
  <c r="L5" i="4"/>
  <c r="M5" i="4"/>
  <c r="L6" i="4"/>
  <c r="M6" i="4"/>
  <c r="L7" i="4"/>
  <c r="M7" i="4"/>
  <c r="S8" i="4"/>
  <c r="T8" i="4"/>
  <c r="U8" i="4"/>
  <c r="S9" i="4"/>
  <c r="T9" i="4"/>
  <c r="U9" i="4"/>
  <c r="S10" i="4"/>
  <c r="T10" i="4"/>
  <c r="U10" i="4"/>
  <c r="S5" i="4"/>
  <c r="T5" i="4"/>
  <c r="U5" i="4"/>
  <c r="S6" i="4"/>
  <c r="T6" i="4"/>
  <c r="U6" i="4"/>
  <c r="S7" i="4"/>
  <c r="T7" i="4"/>
  <c r="U7" i="4"/>
  <c r="S11" i="4"/>
  <c r="T11" i="4"/>
  <c r="U11" i="4"/>
  <c r="J5" i="4"/>
  <c r="K5" i="4" s="1"/>
  <c r="P5" i="4" s="1"/>
  <c r="J6" i="4"/>
  <c r="K6" i="4" s="1"/>
  <c r="P6" i="4" s="1"/>
  <c r="J7" i="4"/>
  <c r="K7" i="4" s="1"/>
  <c r="P7" i="4" s="1"/>
  <c r="J3" i="4"/>
  <c r="L3" i="4"/>
  <c r="M3" i="4"/>
  <c r="J4" i="4"/>
  <c r="K4" i="4" s="1"/>
  <c r="P4" i="4" s="1"/>
  <c r="P3" i="4" l="1"/>
  <c r="C16" i="4"/>
  <c r="E16" i="4" s="1"/>
  <c r="N14" i="4"/>
  <c r="O14" i="4" s="1"/>
  <c r="N13" i="4"/>
  <c r="O13" i="4" s="1"/>
  <c r="N8" i="4"/>
  <c r="O8" i="4" s="1"/>
  <c r="N5" i="4"/>
  <c r="O5" i="4" s="1"/>
  <c r="N12" i="4"/>
  <c r="O12" i="4" s="1"/>
  <c r="N11" i="4"/>
  <c r="O11" i="4" s="1"/>
  <c r="N10" i="4"/>
  <c r="O10" i="4" s="1"/>
  <c r="N9" i="4"/>
  <c r="O9" i="4" s="1"/>
  <c r="N4" i="4"/>
  <c r="O4" i="4" s="1"/>
  <c r="N7" i="4"/>
  <c r="O7" i="4" s="1"/>
  <c r="N6" i="4"/>
  <c r="O6" i="4" s="1"/>
  <c r="N3" i="4"/>
  <c r="O3" i="4" s="1"/>
  <c r="S4" i="4"/>
  <c r="T4" i="4"/>
  <c r="U4" i="4"/>
  <c r="S3" i="4"/>
  <c r="T3" i="4"/>
  <c r="U3" i="4"/>
  <c r="S12" i="4"/>
  <c r="T12" i="4"/>
  <c r="U12" i="4"/>
</calcChain>
</file>

<file path=xl/sharedStrings.xml><?xml version="1.0" encoding="utf-8"?>
<sst xmlns="http://schemas.openxmlformats.org/spreadsheetml/2006/main" count="154" uniqueCount="84">
  <si>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</si>
  <si>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</si>
  <si>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</si>
  <si>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</si>
  <si>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</si>
  <si>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</si>
  <si>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</si>
  <si>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</si>
  <si>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</si>
  <si>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</si>
  <si>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</si>
  <si>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</si>
  <si>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</si>
  <si>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</si>
  <si>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</si>
  <si>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</si>
  <si>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</si>
  <si>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</si>
  <si>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</si>
  <si>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</si>
  <si>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</si>
  <si>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</si>
  <si>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</si>
  <si>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</si>
  <si>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</si>
  <si>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</si>
  <si>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</si>
  <si>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</si>
  <si>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</si>
  <si>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</si>
  <si>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</si>
  <si>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</si>
  <si>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</si>
  <si>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</si>
  <si>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</si>
  <si>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</si>
  <si>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</si>
  <si>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</si>
  <si>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</si>
  <si>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</si>
  <si>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</si>
  <si>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</si>
  <si>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</si>
  <si>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</si>
  <si>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</si>
  <si>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</si>
  <si>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</si>
  <si>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</si>
  <si>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</si>
  <si>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</si>
  <si>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</si>
  <si>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</si>
  <si>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</si>
  <si>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</si>
  <si>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</si>
  <si>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</si>
  <si>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</si>
  <si>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</si>
  <si>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</si>
  <si>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</si>
  <si>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</si>
  <si>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</si>
  <si>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</si>
  <si>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</si>
  <si>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</si>
  <si>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</si>
  <si>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</si>
  <si>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</si>
  <si>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</si>
  <si>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</si>
  <si>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</si>
  <si>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</si>
  <si>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Диск 8х3 с зенковкой 6/3,5, неодимовый магнит</t>
  </si>
  <si>
    <t>Диск 10х3 с зенковкой 7/3,5 неодимовый магнит</t>
  </si>
  <si>
    <t>Диск 10х5 с зенковкой 7/3,5 неодимовый магнит</t>
  </si>
  <si>
    <t>Диск 12х4 с зенковкой 7/3,5 неодимовый магнит</t>
  </si>
  <si>
    <t>Диск 15х3 с зенковкой 7/3,5 неодимовый магнит</t>
  </si>
  <si>
    <t>Диск 15х5 с зенковкой 10/4,5 неодимовый магнит</t>
  </si>
  <si>
    <t>Диск 20х5 с зенковкой 8/4 неодимовый магнит</t>
  </si>
  <si>
    <t>Диск 25х5 с зенковкой 7,5/4,5 неодимовый магнит</t>
  </si>
  <si>
    <t>Диск 30х5 с зенковкой 10,5/5,5 неодимовый магнит</t>
  </si>
  <si>
    <t>Диск 40х5 с зенковкой 10/5 неодимовый магнит</t>
  </si>
  <si>
    <t>А25 Неодимовое магнитное крепление</t>
  </si>
  <si>
    <t>А16 Неодимовое магнитное крепление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</si>
</sst>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8" formatCode="0.0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10" zoomScale="110" zoomScaleNormal="110" workbookViewId="0">
      <selection activeCell="K14" sqref="K14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87" customWidth="1"/>
    <col min="12" max="12" width="6.85546875" style="3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78" t="s">
        <v>0</v>
      </c>
      <c r="B1" s="78" t="s">
        <v>1</v>
      </c>
      <c r="C1" s="80" t="s">
        <v>2</v>
      </c>
      <c r="D1" s="81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76" t="s">
        <v>13</v>
      </c>
      <c r="K1" s="83" t="s">
        <v>13</v>
      </c>
      <c r="L1" s="78" t="s">
        <v>10</v>
      </c>
      <c r="M1" s="78" t="s">
        <v>11</v>
      </c>
      <c r="N1" s="78" t="s">
        <v>12</v>
      </c>
      <c r="O1" s="78" t="s">
        <v>9</v>
      </c>
      <c r="P1" s="76" t="s">
        <v>16</v>
      </c>
    </row>
    <row r="2" spans="1:21" s="3" customFormat="1" ht="25.5" customHeight="1" x14ac:dyDescent="0.25">
      <c r="A2" s="79"/>
      <c r="B2" s="79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77"/>
      <c r="K2" s="84"/>
      <c r="L2" s="79"/>
      <c r="M2" s="79"/>
      <c r="N2" s="79"/>
      <c r="O2" s="79"/>
      <c r="P2" s="77"/>
    </row>
    <row r="3" spans="1:21" s="3" customFormat="1" ht="50.25" customHeight="1" x14ac:dyDescent="0.25">
      <c r="A3" s="11">
        <v>1</v>
      </c>
      <c r="B3" s="11" t="s">
        <v>72</v>
      </c>
      <c r="C3" s="11" t="s">
        <v>18</v>
      </c>
      <c r="D3" s="70">
        <v>50</v>
      </c>
      <c r="E3" s="10">
        <v>24</v>
      </c>
      <c r="F3" s="10">
        <v>25.68</v>
      </c>
      <c r="G3" s="10">
        <v>28</v>
      </c>
      <c r="H3" s="18"/>
      <c r="I3" s="18"/>
      <c r="J3" s="12">
        <f>AVERAGE(E3,F3,G3,H3,I3)</f>
        <v>25.893333333333334</v>
      </c>
      <c r="K3" s="85">
        <f>ROUND(J3,2)</f>
        <v>25.89</v>
      </c>
      <c r="L3" s="19">
        <f>COUNT(E3:I3)</f>
        <v>3</v>
      </c>
      <c r="M3" s="6">
        <f>STDEV(E3,F3,G3,H3,I3)</f>
        <v>2.0085152061493918</v>
      </c>
      <c r="N3" s="6">
        <f>M3/J3*100</f>
        <v>7.7568815891454364</v>
      </c>
      <c r="O3" s="18" t="str">
        <f>IF(N3&lt;33,"ОДНОРОДНЫЕ","НЕОДНОРОДНЫЕ")</f>
        <v>ОДНОРОДНЫЕ</v>
      </c>
      <c r="P3" s="18">
        <f>K3*D3</f>
        <v>1294.5</v>
      </c>
      <c r="S3" s="3">
        <f>D3*E3</f>
        <v>1200</v>
      </c>
      <c r="T3" s="3">
        <f>D3*F3</f>
        <v>1284</v>
      </c>
      <c r="U3" s="3">
        <f>D3*G3</f>
        <v>1400</v>
      </c>
    </row>
    <row r="4" spans="1:21" s="3" customFormat="1" ht="50.25" customHeight="1" x14ac:dyDescent="0.25">
      <c r="A4" s="11">
        <v>2</v>
      </c>
      <c r="B4" s="11" t="s">
        <v>73</v>
      </c>
      <c r="C4" s="11" t="s">
        <v>18</v>
      </c>
      <c r="D4" s="70">
        <v>50</v>
      </c>
      <c r="E4" s="10">
        <v>40</v>
      </c>
      <c r="F4" s="10">
        <v>42.8</v>
      </c>
      <c r="G4" s="10">
        <v>56</v>
      </c>
      <c r="H4" s="17"/>
      <c r="I4" s="17"/>
      <c r="J4" s="12">
        <f>AVERAGE(E4,F4,G4,H4,I4)</f>
        <v>46.266666666666673</v>
      </c>
      <c r="K4" s="85">
        <f t="shared" ref="K4:K12" si="0">ROUND(J4,2)</f>
        <v>46.27</v>
      </c>
      <c r="L4" s="24">
        <f t="shared" ref="L4:L7" si="1">COUNT(E4:I4)</f>
        <v>3</v>
      </c>
      <c r="M4" s="6">
        <f t="shared" ref="M4:M7" si="2">STDEV(E4,F4,G4,H4,I4)</f>
        <v>8.5447839840064344</v>
      </c>
      <c r="N4" s="6">
        <f t="shared" ref="N4:N7" si="3">M4/J4*100</f>
        <v>18.468553279552811</v>
      </c>
      <c r="O4" s="23" t="str">
        <f t="shared" ref="O4:O11" si="4">IF(N4&lt;33,"ОДНОРОДНЫЕ","НЕОДНОРОДНЫЕ")</f>
        <v>ОДНОРОДНЫЕ</v>
      </c>
      <c r="P4" s="23">
        <f t="shared" ref="P4:P7" si="5">K4*D4</f>
        <v>2313.5</v>
      </c>
      <c r="S4" s="3">
        <f t="shared" ref="S4" si="6">D4*E4</f>
        <v>2000</v>
      </c>
      <c r="T4" s="3">
        <f t="shared" ref="T4" si="7">D4*F4</f>
        <v>2140</v>
      </c>
      <c r="U4" s="3">
        <f t="shared" ref="U4" si="8">D4*G4</f>
        <v>2800</v>
      </c>
    </row>
    <row r="5" spans="1:21" s="3" customFormat="1" ht="50.25" customHeight="1" x14ac:dyDescent="0.25">
      <c r="A5" s="11">
        <v>3</v>
      </c>
      <c r="B5" s="11" t="s">
        <v>74</v>
      </c>
      <c r="C5" s="11" t="s">
        <v>18</v>
      </c>
      <c r="D5" s="70">
        <v>50</v>
      </c>
      <c r="E5" s="10">
        <v>45</v>
      </c>
      <c r="F5" s="10">
        <v>48.15</v>
      </c>
      <c r="G5" s="10">
        <v>61</v>
      </c>
      <c r="H5" s="23"/>
      <c r="I5" s="23"/>
      <c r="J5" s="12">
        <f t="shared" ref="J5:J7" si="9">AVERAGE(E5,F5,G5,H5,I5)</f>
        <v>51.383333333333333</v>
      </c>
      <c r="K5" s="85">
        <f t="shared" si="0"/>
        <v>51.38</v>
      </c>
      <c r="L5" s="24">
        <f t="shared" si="1"/>
        <v>3</v>
      </c>
      <c r="M5" s="6">
        <f t="shared" si="2"/>
        <v>8.4758971993136356</v>
      </c>
      <c r="N5" s="6">
        <f t="shared" si="3"/>
        <v>16.495421082024592</v>
      </c>
      <c r="O5" s="23" t="str">
        <f t="shared" si="4"/>
        <v>ОДНОРОДНЫЕ</v>
      </c>
      <c r="P5" s="23">
        <f t="shared" si="5"/>
        <v>2569</v>
      </c>
      <c r="S5" s="3">
        <f t="shared" ref="S5:S11" si="10">D5*E5</f>
        <v>2250</v>
      </c>
      <c r="T5" s="3">
        <f t="shared" ref="T5:T11" si="11">D5*F5</f>
        <v>2407.5</v>
      </c>
      <c r="U5" s="3">
        <f t="shared" ref="U5:U11" si="12">D5*G5</f>
        <v>3050</v>
      </c>
    </row>
    <row r="6" spans="1:21" s="3" customFormat="1" ht="50.25" customHeight="1" x14ac:dyDescent="0.25">
      <c r="A6" s="11">
        <v>4</v>
      </c>
      <c r="B6" s="11" t="s">
        <v>75</v>
      </c>
      <c r="C6" s="11" t="s">
        <v>18</v>
      </c>
      <c r="D6" s="70">
        <v>50</v>
      </c>
      <c r="E6" s="10">
        <v>92</v>
      </c>
      <c r="F6" s="10">
        <v>98.44</v>
      </c>
      <c r="G6" s="10">
        <v>123</v>
      </c>
      <c r="H6" s="23"/>
      <c r="I6" s="23"/>
      <c r="J6" s="12">
        <f t="shared" si="9"/>
        <v>104.48</v>
      </c>
      <c r="K6" s="85">
        <f t="shared" si="0"/>
        <v>104.48</v>
      </c>
      <c r="L6" s="24">
        <f t="shared" si="1"/>
        <v>3</v>
      </c>
      <c r="M6" s="6">
        <f t="shared" si="2"/>
        <v>16.358826363770756</v>
      </c>
      <c r="N6" s="6">
        <f t="shared" si="3"/>
        <v>15.65737592244521</v>
      </c>
      <c r="O6" s="23" t="str">
        <f t="shared" si="4"/>
        <v>ОДНОРОДНЫЕ</v>
      </c>
      <c r="P6" s="23">
        <f t="shared" si="5"/>
        <v>5224</v>
      </c>
      <c r="S6" s="3">
        <f t="shared" si="10"/>
        <v>4600</v>
      </c>
      <c r="T6" s="3">
        <f t="shared" si="11"/>
        <v>4922</v>
      </c>
      <c r="U6" s="3">
        <f t="shared" si="12"/>
        <v>6150</v>
      </c>
    </row>
    <row r="7" spans="1:21" s="3" customFormat="1" ht="50.25" customHeight="1" x14ac:dyDescent="0.25">
      <c r="A7" s="11">
        <v>5</v>
      </c>
      <c r="B7" s="11" t="s">
        <v>76</v>
      </c>
      <c r="C7" s="11" t="s">
        <v>18</v>
      </c>
      <c r="D7" s="70">
        <v>50</v>
      </c>
      <c r="E7" s="10">
        <v>72</v>
      </c>
      <c r="F7" s="10">
        <v>77.400000000000006</v>
      </c>
      <c r="G7" s="10">
        <v>93</v>
      </c>
      <c r="H7" s="23"/>
      <c r="I7" s="23"/>
      <c r="J7" s="12">
        <f t="shared" si="9"/>
        <v>80.8</v>
      </c>
      <c r="K7" s="85">
        <f t="shared" si="0"/>
        <v>80.8</v>
      </c>
      <c r="L7" s="24">
        <f t="shared" si="1"/>
        <v>3</v>
      </c>
      <c r="M7" s="6">
        <f t="shared" si="2"/>
        <v>10.905044704172472</v>
      </c>
      <c r="N7" s="6">
        <f t="shared" si="3"/>
        <v>13.496342455658999</v>
      </c>
      <c r="O7" s="23" t="str">
        <f t="shared" si="4"/>
        <v>ОДНОРОДНЫЕ</v>
      </c>
      <c r="P7" s="23">
        <f t="shared" si="5"/>
        <v>4040</v>
      </c>
      <c r="S7" s="3">
        <f t="shared" si="10"/>
        <v>3600</v>
      </c>
      <c r="T7" s="3">
        <f t="shared" si="11"/>
        <v>3870.0000000000005</v>
      </c>
      <c r="U7" s="3">
        <f t="shared" si="12"/>
        <v>4650</v>
      </c>
    </row>
    <row r="8" spans="1:21" s="3" customFormat="1" ht="50.25" customHeight="1" x14ac:dyDescent="0.25">
      <c r="A8" s="11">
        <v>6</v>
      </c>
      <c r="B8" s="11" t="s">
        <v>77</v>
      </c>
      <c r="C8" s="11" t="s">
        <v>18</v>
      </c>
      <c r="D8" s="70">
        <v>50</v>
      </c>
      <c r="E8" s="10">
        <v>120</v>
      </c>
      <c r="F8" s="10">
        <v>128.4</v>
      </c>
      <c r="G8" s="10">
        <v>160</v>
      </c>
      <c r="H8" s="23"/>
      <c r="I8" s="23"/>
      <c r="J8" s="12">
        <f t="shared" ref="J8:J12" si="13">AVERAGE(E8,F8,G8,H8,I8)</f>
        <v>136.13333333333333</v>
      </c>
      <c r="K8" s="85">
        <f t="shared" si="0"/>
        <v>136.13</v>
      </c>
      <c r="L8" s="24">
        <f t="shared" ref="L8:L13" si="14">COUNT(E8:I8)</f>
        <v>3</v>
      </c>
      <c r="M8" s="6">
        <f t="shared" ref="M8:M13" si="15">STDEV(E8,F8,G8,H8,I8)</f>
        <v>21.091546489846024</v>
      </c>
      <c r="N8" s="6">
        <f t="shared" ref="N8:N13" si="16">M8/J8*100</f>
        <v>15.493300555714514</v>
      </c>
      <c r="O8" s="23" t="str">
        <f t="shared" si="4"/>
        <v>ОДНОРОДНЫЕ</v>
      </c>
      <c r="P8" s="23">
        <f t="shared" ref="P8:P12" si="17">K8*D8</f>
        <v>6806.5</v>
      </c>
      <c r="S8" s="3">
        <f t="shared" ref="S8:S10" si="18">D8*E8</f>
        <v>6000</v>
      </c>
      <c r="T8" s="3">
        <f t="shared" ref="T8:T10" si="19">D8*F8</f>
        <v>6420</v>
      </c>
      <c r="U8" s="3">
        <f t="shared" ref="U8:U10" si="20">D8*G8</f>
        <v>8000</v>
      </c>
    </row>
    <row r="9" spans="1:21" s="3" customFormat="1" ht="50.25" customHeight="1" x14ac:dyDescent="0.25">
      <c r="A9" s="11">
        <v>7</v>
      </c>
      <c r="B9" s="11" t="s">
        <v>78</v>
      </c>
      <c r="C9" s="11" t="s">
        <v>18</v>
      </c>
      <c r="D9" s="70">
        <v>50</v>
      </c>
      <c r="E9" s="10">
        <v>170</v>
      </c>
      <c r="F9" s="10">
        <v>181.9</v>
      </c>
      <c r="G9" s="10">
        <v>229</v>
      </c>
      <c r="H9" s="23"/>
      <c r="I9" s="23"/>
      <c r="J9" s="12">
        <f t="shared" si="13"/>
        <v>193.63333333333333</v>
      </c>
      <c r="K9" s="85">
        <f t="shared" si="0"/>
        <v>193.63</v>
      </c>
      <c r="L9" s="24">
        <f t="shared" si="14"/>
        <v>3</v>
      </c>
      <c r="M9" s="6">
        <f t="shared" si="15"/>
        <v>31.201014940756881</v>
      </c>
      <c r="N9" s="6">
        <f t="shared" si="16"/>
        <v>16.113452370850517</v>
      </c>
      <c r="O9" s="23" t="str">
        <f t="shared" si="4"/>
        <v>ОДНОРОДНЫЕ</v>
      </c>
      <c r="P9" s="23">
        <f t="shared" si="17"/>
        <v>9681.5</v>
      </c>
      <c r="S9" s="3">
        <f t="shared" si="18"/>
        <v>8500</v>
      </c>
      <c r="T9" s="3">
        <f t="shared" si="19"/>
        <v>9095</v>
      </c>
      <c r="U9" s="3">
        <f t="shared" si="20"/>
        <v>11450</v>
      </c>
    </row>
    <row r="10" spans="1:21" s="3" customFormat="1" ht="50.25" customHeight="1" x14ac:dyDescent="0.25">
      <c r="A10" s="11">
        <v>8</v>
      </c>
      <c r="B10" s="11" t="s">
        <v>79</v>
      </c>
      <c r="C10" s="11" t="s">
        <v>18</v>
      </c>
      <c r="D10" s="70">
        <v>50</v>
      </c>
      <c r="E10" s="10">
        <v>268</v>
      </c>
      <c r="F10" s="10">
        <v>286.76</v>
      </c>
      <c r="G10" s="10">
        <v>358</v>
      </c>
      <c r="H10" s="23"/>
      <c r="I10" s="23"/>
      <c r="J10" s="12">
        <f t="shared" si="13"/>
        <v>304.25333333333333</v>
      </c>
      <c r="K10" s="85">
        <f t="shared" si="0"/>
        <v>304.25</v>
      </c>
      <c r="L10" s="24">
        <f t="shared" si="14"/>
        <v>3</v>
      </c>
      <c r="M10" s="6">
        <f t="shared" si="15"/>
        <v>47.481707354868014</v>
      </c>
      <c r="N10" s="6">
        <f t="shared" si="16"/>
        <v>15.605977701104786</v>
      </c>
      <c r="O10" s="23" t="str">
        <f t="shared" si="4"/>
        <v>ОДНОРОДНЫЕ</v>
      </c>
      <c r="P10" s="23">
        <f t="shared" si="17"/>
        <v>15212.5</v>
      </c>
      <c r="S10" s="3">
        <f t="shared" si="18"/>
        <v>13400</v>
      </c>
      <c r="T10" s="3">
        <f t="shared" si="19"/>
        <v>14338</v>
      </c>
      <c r="U10" s="3">
        <f t="shared" si="20"/>
        <v>17900</v>
      </c>
    </row>
    <row r="11" spans="1:21" s="3" customFormat="1" ht="50.25" customHeight="1" x14ac:dyDescent="0.25">
      <c r="A11" s="11">
        <v>9</v>
      </c>
      <c r="B11" s="11" t="s">
        <v>80</v>
      </c>
      <c r="C11" s="11" t="s">
        <v>18</v>
      </c>
      <c r="D11" s="70">
        <v>30</v>
      </c>
      <c r="E11" s="10">
        <v>480</v>
      </c>
      <c r="F11" s="10">
        <v>513.6</v>
      </c>
      <c r="G11" s="10">
        <v>600</v>
      </c>
      <c r="H11" s="23"/>
      <c r="I11" s="23"/>
      <c r="J11" s="12">
        <f t="shared" si="13"/>
        <v>531.19999999999993</v>
      </c>
      <c r="K11" s="85">
        <f t="shared" si="0"/>
        <v>531.20000000000005</v>
      </c>
      <c r="L11" s="24">
        <f t="shared" si="14"/>
        <v>3</v>
      </c>
      <c r="M11" s="6">
        <f t="shared" si="15"/>
        <v>61.90573479088993</v>
      </c>
      <c r="N11" s="6">
        <f t="shared" si="16"/>
        <v>11.65394103744163</v>
      </c>
      <c r="O11" s="23" t="str">
        <f t="shared" si="4"/>
        <v>ОДНОРОДНЫЕ</v>
      </c>
      <c r="P11" s="23">
        <f t="shared" si="17"/>
        <v>15936.000000000002</v>
      </c>
      <c r="S11" s="3">
        <f t="shared" si="10"/>
        <v>14400</v>
      </c>
      <c r="T11" s="3">
        <f t="shared" si="11"/>
        <v>15408</v>
      </c>
      <c r="U11" s="3">
        <f t="shared" si="12"/>
        <v>18000</v>
      </c>
    </row>
    <row r="12" spans="1:21" s="3" customFormat="1" ht="50.25" customHeight="1" x14ac:dyDescent="0.25">
      <c r="A12" s="11">
        <v>10</v>
      </c>
      <c r="B12" s="11" t="s">
        <v>81</v>
      </c>
      <c r="C12" s="11" t="s">
        <v>18</v>
      </c>
      <c r="D12" s="70">
        <v>20</v>
      </c>
      <c r="E12" s="10">
        <v>750</v>
      </c>
      <c r="F12" s="10">
        <v>802.5</v>
      </c>
      <c r="G12" s="10">
        <v>1004</v>
      </c>
      <c r="H12" s="23"/>
      <c r="I12" s="23"/>
      <c r="J12" s="12">
        <f t="shared" si="13"/>
        <v>852.16666666666663</v>
      </c>
      <c r="K12" s="86">
        <f t="shared" si="0"/>
        <v>852.17</v>
      </c>
      <c r="L12" s="24">
        <f t="shared" si="14"/>
        <v>3</v>
      </c>
      <c r="M12" s="10">
        <f t="shared" si="15"/>
        <v>134.08610417688053</v>
      </c>
      <c r="N12" s="6">
        <f t="shared" si="16"/>
        <v>15.734727656195643</v>
      </c>
      <c r="O12" s="23" t="str">
        <f>IF(N12&lt;33,"ОДНОРОДНЫЕ","НЕОДНОРОДНЫЕ")</f>
        <v>ОДНОРОДНЫЕ</v>
      </c>
      <c r="P12" s="23">
        <f t="shared" si="17"/>
        <v>17043.399999999998</v>
      </c>
      <c r="S12" s="3">
        <f t="shared" ref="S12:S13" si="21">D12*E12</f>
        <v>15000</v>
      </c>
      <c r="T12" s="3">
        <f t="shared" ref="T12:T13" si="22">D12*F12</f>
        <v>16050</v>
      </c>
      <c r="U12" s="3">
        <f t="shared" ref="U12:U13" si="23">D12*G12</f>
        <v>20080</v>
      </c>
    </row>
    <row r="13" spans="1:21" s="3" customFormat="1" ht="50.25" customHeight="1" x14ac:dyDescent="0.25">
      <c r="A13" s="11">
        <v>11</v>
      </c>
      <c r="B13" s="11" t="s">
        <v>82</v>
      </c>
      <c r="C13" s="11" t="s">
        <v>18</v>
      </c>
      <c r="D13" s="70">
        <v>30</v>
      </c>
      <c r="E13" s="10">
        <v>230</v>
      </c>
      <c r="F13" s="10">
        <v>246.1</v>
      </c>
      <c r="G13" s="10">
        <v>358</v>
      </c>
      <c r="H13" s="20"/>
      <c r="I13" s="20"/>
      <c r="J13" s="21">
        <f>AVERAGE(E13,F13,G13,H13,I13)</f>
        <v>278.03333333333336</v>
      </c>
      <c r="K13" s="86">
        <f t="shared" ref="K13" si="24">ROUND(J13,2)</f>
        <v>278.02999999999997</v>
      </c>
      <c r="L13" s="72">
        <f t="shared" si="14"/>
        <v>3</v>
      </c>
      <c r="M13" s="10">
        <f t="shared" si="15"/>
        <v>69.719461654069846</v>
      </c>
      <c r="N13" s="6">
        <f t="shared" si="16"/>
        <v>25.075936334037831</v>
      </c>
      <c r="O13" s="20" t="str">
        <f>IF(N13&lt;33,"ОДНОРОДНЫЕ","НЕОДНОРОДНЫЕ")</f>
        <v>ОДНОРОДНЫЕ</v>
      </c>
      <c r="P13" s="71">
        <f>K13*D13</f>
        <v>8340.9</v>
      </c>
      <c r="S13" s="22">
        <f t="shared" si="21"/>
        <v>6900</v>
      </c>
      <c r="T13" s="22">
        <f t="shared" si="22"/>
        <v>7383</v>
      </c>
      <c r="U13" s="22">
        <f t="shared" si="23"/>
        <v>10740</v>
      </c>
    </row>
    <row r="14" spans="1:21" s="3" customFormat="1" ht="50.25" customHeight="1" x14ac:dyDescent="0.25">
      <c r="A14" s="11">
        <v>12</v>
      </c>
      <c r="B14" s="11" t="s">
        <v>83</v>
      </c>
      <c r="C14" s="11" t="s">
        <v>18</v>
      </c>
      <c r="D14" s="70">
        <v>30</v>
      </c>
      <c r="E14" s="10">
        <v>90</v>
      </c>
      <c r="F14" s="10">
        <v>106</v>
      </c>
      <c r="G14" s="10">
        <v>160</v>
      </c>
      <c r="H14" s="73"/>
      <c r="I14" s="73"/>
      <c r="J14" s="12">
        <f>AVERAGE(E14,F14,G14,H14,I14)</f>
        <v>118.66666666666667</v>
      </c>
      <c r="K14" s="85">
        <f>ROUND(J14,2)</f>
        <v>118.67</v>
      </c>
      <c r="L14" s="74">
        <f>COUNT(E14:I14)</f>
        <v>3</v>
      </c>
      <c r="M14" s="6">
        <f>STDEV(E14,F14,G14,H14,I14)</f>
        <v>36.678785875943767</v>
      </c>
      <c r="N14" s="6">
        <f>M14/J14*100</f>
        <v>30.909089221300928</v>
      </c>
      <c r="O14" s="73" t="str">
        <f>IF(N14&lt;33,"ОДНОРОДНЫЕ","НЕОДНОРОДНЫЕ")</f>
        <v>ОДНОРОДНЫЕ</v>
      </c>
      <c r="P14" s="73">
        <f>K14*D14</f>
        <v>3560.1</v>
      </c>
      <c r="S14" s="3">
        <f>D14*E14</f>
        <v>2700</v>
      </c>
      <c r="T14" s="3">
        <f>D14*F14</f>
        <v>3180</v>
      </c>
      <c r="U14" s="3">
        <f>D14*G14</f>
        <v>4800</v>
      </c>
    </row>
    <row r="16" spans="1:21" ht="31.5" customHeight="1" x14ac:dyDescent="0.25">
      <c r="A16" s="75" t="s">
        <v>15</v>
      </c>
      <c r="B16" s="75"/>
      <c r="C16" s="82">
        <f>SUM(P3:P14)</f>
        <v>92021.9</v>
      </c>
      <c r="D16" s="82"/>
      <c r="E16" s="82" t="str">
        <f>SUBSTITUTE(PROPER(INDEX(n_4,MID(TEXT(C16,n0),1,1)+1)&amp;INDEX(n0x,MID(TEXT(C16,n0),2,1)+1,MID(TEXT(C16,n0),3,1)+1)&amp;IF(-MID(TEXT(C16,n0),1,3),"миллиард"&amp;VLOOKUP(MID(TEXT(C16,n0),3,1)*AND(MID(TEXT(C16,n0),2,1)-1),мил,2),"")&amp;INDEX(n_4,MID(TEXT(C16,n0),4,1)+1)&amp;INDEX(n0x,MID(TEXT(C16,n0),5,1)+1,MID(TEXT(C16,n0),6,1)+1)&amp;IF(-MID(TEXT(C16,n0),4,3),"миллион"&amp;VLOOKUP(MID(TEXT(C16,n0),6,1)*AND(MID(TEXT(C16,n0),5,1)-1),мил,2),"")&amp;INDEX(n_4,MID(TEXT(C16,n0),7,1)+1)&amp;INDEX(n1x,MID(TEXT(C16,n0),8,1)+1,MID(TEXT(C16,n0),9,1)+1)&amp;IF(-MID(TEXT(C16,n0),7,3),VLOOKUP(MID(TEXT(C16,n0),9,1)*AND(MID(TEXT(C16,n0),8,1)-1),тыс,2),"")&amp;INDEX(n_4,MID(TEXT(C16,n0),10,1)+1)&amp;INDEX(n0x,MID(TEXT(C16,n0),11,1)+1,MID(TEXT(C16,n0),12,1)+1)),"z"," ")&amp;IF(TRUNC(TEXT(C16,n0)),"","Ноль ")&amp;"рубл"&amp;VLOOKUP(MOD(MAX(MOD(MID(TEXT(C16,n0),11,2)-11,100),9),10),{0,"ь ";1,"я ";4,"ей "},2)&amp;RIGHT(TEXT(C16,n0),2)&amp;" копе"&amp;VLOOKUP(MOD(MAX(MOD(RIGHT(TEXT(C16,n0),2)-11,100),9),10),{0,"йка";1,"йки";4,"ек"},2)</f>
        <v>Девяносто две тысячи двадцать один рубль 90 копеек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7"/>
      <c r="R16" s="13"/>
      <c r="S16" s="13"/>
      <c r="T16" s="13"/>
    </row>
  </sheetData>
  <mergeCells count="13">
    <mergeCell ref="A16:B16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16:D16"/>
    <mergeCell ref="E16:P16"/>
  </mergeCells>
  <conditionalFormatting sqref="O3:O13">
    <cfRule type="containsText" dxfId="11" priority="34" operator="containsText" text="НЕ">
      <formula>NOT(ISERROR(SEARCH("НЕ",O3)))</formula>
    </cfRule>
    <cfRule type="containsText" dxfId="10" priority="35" operator="containsText" text="ОДНОРОДНЫЕ">
      <formula>NOT(ISERROR(SEARCH("ОДНОРОДНЫЕ",O3)))</formula>
    </cfRule>
    <cfRule type="containsText" dxfId="9" priority="36" operator="containsText" text="НЕОДНОРОДНЫЕ">
      <formula>NOT(ISERROR(SEARCH("НЕОДНОРОДНЫЕ",O3)))</formula>
    </cfRule>
  </conditionalFormatting>
  <conditionalFormatting sqref="O3:O13">
    <cfRule type="containsText" dxfId="8" priority="31" operator="containsText" text="НЕОДНОРОДНЫЕ">
      <formula>NOT(ISERROR(SEARCH("НЕОДНОРОДНЫЕ",O3)))</formula>
    </cfRule>
    <cfRule type="containsText" dxfId="7" priority="32" operator="containsText" text="ОДНОРОДНЫЕ">
      <formula>NOT(ISERROR(SEARCH("ОДНОРОДНЫЕ",O3)))</formula>
    </cfRule>
    <cfRule type="containsText" dxfId="6" priority="33" operator="containsText" text="НЕОДНОРОДНЫЕ">
      <formula>NOT(ISERROR(SEARCH("НЕОДНОРОДНЫЕ",O3)))</formula>
    </cfRule>
  </conditionalFormatting>
  <conditionalFormatting sqref="O14">
    <cfRule type="containsText" dxfId="5" priority="10" operator="containsText" text="НЕ">
      <formula>NOT(ISERROR(SEARCH("НЕ",O14)))</formula>
    </cfRule>
    <cfRule type="containsText" dxfId="4" priority="11" operator="containsText" text="ОДНОРОДНЫЕ">
      <formula>NOT(ISERROR(SEARCH("ОДНОРОДНЫЕ",O14)))</formula>
    </cfRule>
    <cfRule type="containsText" dxfId="3" priority="12" operator="containsText" text="НЕОДНОРОДНЫЕ">
      <formula>NOT(ISERROR(SEARCH("НЕОДНОРОДНЫЕ",O14)))</formula>
    </cfRule>
  </conditionalFormatting>
  <conditionalFormatting sqref="O14">
    <cfRule type="containsText" dxfId="2" priority="7" operator="containsText" text="НЕОДНОРОДНЫЕ">
      <formula>NOT(ISERROR(SEARCH("НЕОДНОРОДНЫЕ",O14)))</formula>
    </cfRule>
    <cfRule type="containsText" dxfId="1" priority="8" operator="containsText" text="ОДНОРОДНЫЕ">
      <formula>NOT(ISERROR(SEARCH("ОДНОРОДНЫЕ",O14)))</formula>
    </cfRule>
    <cfRule type="containsText" dxfId="0" priority="9" operator="containsText" text="НЕОДНОРОДНЫЕ">
      <formula>NOT(ISERROR(SEARCH("НЕОДНОРОДНЫЕ",O14)))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7"/>
    <col min="2" max="2" width="24.85546875" style="57" customWidth="1"/>
    <col min="3" max="9" width="9.140625" style="57"/>
    <col min="10" max="10" width="22.28515625" style="57" customWidth="1"/>
    <col min="11" max="17" width="9.140625" style="57"/>
    <col min="18" max="18" width="20.85546875" style="57" customWidth="1"/>
    <col min="19" max="16384" width="9.140625" style="57"/>
  </cols>
  <sheetData>
    <row r="1" spans="1:23" ht="43.5" thickBot="1" x14ac:dyDescent="0.25">
      <c r="A1" s="25" t="s">
        <v>19</v>
      </c>
      <c r="B1" s="26" t="s">
        <v>20</v>
      </c>
      <c r="C1" s="27" t="s">
        <v>21</v>
      </c>
      <c r="D1" s="28" t="s">
        <v>22</v>
      </c>
      <c r="E1" s="29" t="s">
        <v>23</v>
      </c>
      <c r="F1" s="29" t="s">
        <v>24</v>
      </c>
      <c r="G1" s="25" t="s">
        <v>25</v>
      </c>
      <c r="J1" s="41" t="s">
        <v>26</v>
      </c>
      <c r="K1" s="42" t="s">
        <v>27</v>
      </c>
      <c r="L1" s="43" t="s">
        <v>28</v>
      </c>
      <c r="M1" s="44" t="s">
        <v>29</v>
      </c>
      <c r="N1" s="45" t="s">
        <v>30</v>
      </c>
      <c r="Q1" s="58" t="s">
        <v>31</v>
      </c>
      <c r="R1" s="59" t="s">
        <v>32</v>
      </c>
      <c r="S1" s="60" t="s">
        <v>27</v>
      </c>
      <c r="T1" s="58" t="s">
        <v>33</v>
      </c>
      <c r="U1" s="61" t="s">
        <v>34</v>
      </c>
      <c r="V1" s="61" t="s">
        <v>35</v>
      </c>
      <c r="W1" s="62" t="s">
        <v>36</v>
      </c>
    </row>
    <row r="2" spans="1:23" ht="34.5" thickBot="1" x14ac:dyDescent="0.25">
      <c r="A2" s="30">
        <v>1</v>
      </c>
      <c r="B2" s="31" t="s">
        <v>37</v>
      </c>
      <c r="C2" s="32" t="s">
        <v>18</v>
      </c>
      <c r="D2" s="33">
        <v>10</v>
      </c>
      <c r="E2" s="34">
        <v>604</v>
      </c>
      <c r="F2" s="34">
        <v>6040</v>
      </c>
      <c r="G2" s="29" t="s">
        <v>38</v>
      </c>
      <c r="J2" s="45" t="s">
        <v>39</v>
      </c>
      <c r="K2" s="46">
        <v>10</v>
      </c>
      <c r="L2" s="47" t="s">
        <v>40</v>
      </c>
      <c r="M2" s="48">
        <v>725</v>
      </c>
      <c r="N2" s="48">
        <v>7250</v>
      </c>
      <c r="Q2" s="63">
        <v>1</v>
      </c>
      <c r="R2" s="64" t="s">
        <v>37</v>
      </c>
      <c r="S2" s="63">
        <v>10</v>
      </c>
      <c r="T2" s="65" t="s">
        <v>41</v>
      </c>
      <c r="U2" s="66">
        <v>646</v>
      </c>
      <c r="V2" s="66">
        <v>6460</v>
      </c>
      <c r="W2" s="67" t="s">
        <v>38</v>
      </c>
    </row>
    <row r="3" spans="1:23" ht="34.5" thickBot="1" x14ac:dyDescent="0.25">
      <c r="A3" s="30">
        <v>2</v>
      </c>
      <c r="B3" s="31" t="s">
        <v>42</v>
      </c>
      <c r="C3" s="32" t="s">
        <v>18</v>
      </c>
      <c r="D3" s="33">
        <v>10</v>
      </c>
      <c r="E3" s="34">
        <v>715</v>
      </c>
      <c r="F3" s="34">
        <v>7150</v>
      </c>
      <c r="G3" s="29" t="s">
        <v>38</v>
      </c>
      <c r="J3" s="45" t="s">
        <v>43</v>
      </c>
      <c r="K3" s="46">
        <v>10</v>
      </c>
      <c r="L3" s="47" t="s">
        <v>40</v>
      </c>
      <c r="M3" s="48">
        <v>858</v>
      </c>
      <c r="N3" s="48">
        <v>8580</v>
      </c>
      <c r="Q3" s="63">
        <v>2</v>
      </c>
      <c r="R3" s="64" t="s">
        <v>42</v>
      </c>
      <c r="S3" s="63">
        <v>10</v>
      </c>
      <c r="T3" s="65" t="s">
        <v>40</v>
      </c>
      <c r="U3" s="66">
        <v>765</v>
      </c>
      <c r="V3" s="66">
        <v>7650</v>
      </c>
      <c r="W3" s="67" t="s">
        <v>38</v>
      </c>
    </row>
    <row r="4" spans="1:23" ht="34.5" thickBot="1" x14ac:dyDescent="0.25">
      <c r="A4" s="30">
        <v>3</v>
      </c>
      <c r="B4" s="31" t="s">
        <v>44</v>
      </c>
      <c r="C4" s="32" t="s">
        <v>18</v>
      </c>
      <c r="D4" s="33">
        <v>10</v>
      </c>
      <c r="E4" s="34">
        <v>798</v>
      </c>
      <c r="F4" s="34">
        <v>7980</v>
      </c>
      <c r="G4" s="29" t="s">
        <v>38</v>
      </c>
      <c r="J4" s="45" t="s">
        <v>45</v>
      </c>
      <c r="K4" s="46">
        <v>10</v>
      </c>
      <c r="L4" s="47" t="s">
        <v>40</v>
      </c>
      <c r="M4" s="48">
        <v>958</v>
      </c>
      <c r="N4" s="48">
        <v>9580</v>
      </c>
      <c r="Q4" s="63">
        <v>3</v>
      </c>
      <c r="R4" s="64" t="s">
        <v>44</v>
      </c>
      <c r="S4" s="63">
        <v>10</v>
      </c>
      <c r="T4" s="65" t="s">
        <v>40</v>
      </c>
      <c r="U4" s="66">
        <v>854</v>
      </c>
      <c r="V4" s="66">
        <v>8540</v>
      </c>
      <c r="W4" s="67" t="s">
        <v>46</v>
      </c>
    </row>
    <row r="5" spans="1:23" ht="34.5" thickBot="1" x14ac:dyDescent="0.25">
      <c r="A5" s="30">
        <v>4</v>
      </c>
      <c r="B5" s="31" t="s">
        <v>47</v>
      </c>
      <c r="C5" s="32" t="s">
        <v>18</v>
      </c>
      <c r="D5" s="33">
        <v>30</v>
      </c>
      <c r="E5" s="34">
        <v>674</v>
      </c>
      <c r="F5" s="34">
        <v>20220</v>
      </c>
      <c r="G5" s="29" t="s">
        <v>38</v>
      </c>
      <c r="J5" s="45" t="s">
        <v>48</v>
      </c>
      <c r="K5" s="46">
        <v>30</v>
      </c>
      <c r="L5" s="47" t="s">
        <v>40</v>
      </c>
      <c r="M5" s="48">
        <v>809</v>
      </c>
      <c r="N5" s="48">
        <v>24270</v>
      </c>
      <c r="Q5" s="63">
        <v>4</v>
      </c>
      <c r="R5" s="64" t="s">
        <v>47</v>
      </c>
      <c r="S5" s="63">
        <v>30</v>
      </c>
      <c r="T5" s="65" t="s">
        <v>40</v>
      </c>
      <c r="U5" s="66">
        <v>721</v>
      </c>
      <c r="V5" s="68">
        <v>21630</v>
      </c>
      <c r="W5" s="67" t="s">
        <v>38</v>
      </c>
    </row>
    <row r="6" spans="1:23" ht="12" thickBot="1" x14ac:dyDescent="0.25">
      <c r="A6" s="30">
        <v>5</v>
      </c>
      <c r="B6" s="35" t="s">
        <v>49</v>
      </c>
      <c r="C6" s="32" t="s">
        <v>18</v>
      </c>
      <c r="D6" s="33">
        <v>2</v>
      </c>
      <c r="E6" s="34">
        <v>8353</v>
      </c>
      <c r="F6" s="34">
        <v>16706</v>
      </c>
      <c r="G6" s="32" t="s">
        <v>50</v>
      </c>
      <c r="J6" s="49" t="s">
        <v>51</v>
      </c>
      <c r="K6" s="46">
        <v>2</v>
      </c>
      <c r="L6" s="47" t="s">
        <v>40</v>
      </c>
      <c r="M6" s="48">
        <v>10024</v>
      </c>
      <c r="N6" s="48">
        <v>20048</v>
      </c>
      <c r="Q6" s="63">
        <v>5</v>
      </c>
      <c r="R6" s="65" t="s">
        <v>49</v>
      </c>
      <c r="S6" s="63">
        <v>2</v>
      </c>
      <c r="T6" s="65" t="s">
        <v>40</v>
      </c>
      <c r="U6" s="66">
        <v>8938</v>
      </c>
      <c r="V6" s="68">
        <v>17876</v>
      </c>
      <c r="W6" s="67" t="s">
        <v>50</v>
      </c>
    </row>
    <row r="7" spans="1:23" ht="34.5" thickBot="1" x14ac:dyDescent="0.25">
      <c r="A7" s="30">
        <v>6</v>
      </c>
      <c r="B7" s="36" t="s">
        <v>52</v>
      </c>
      <c r="C7" s="32" t="s">
        <v>18</v>
      </c>
      <c r="D7" s="33">
        <v>10</v>
      </c>
      <c r="E7" s="34">
        <v>1126</v>
      </c>
      <c r="F7" s="34">
        <v>11260</v>
      </c>
      <c r="G7" s="29" t="s">
        <v>38</v>
      </c>
      <c r="J7" s="45" t="s">
        <v>53</v>
      </c>
      <c r="K7" s="46">
        <v>10</v>
      </c>
      <c r="L7" s="47" t="s">
        <v>40</v>
      </c>
      <c r="M7" s="48">
        <v>1351</v>
      </c>
      <c r="N7" s="48">
        <v>13510</v>
      </c>
      <c r="Q7" s="63">
        <v>6</v>
      </c>
      <c r="R7" s="64" t="s">
        <v>52</v>
      </c>
      <c r="S7" s="63">
        <v>10</v>
      </c>
      <c r="T7" s="65" t="s">
        <v>40</v>
      </c>
      <c r="U7" s="66">
        <v>1205</v>
      </c>
      <c r="V7" s="68">
        <v>12050</v>
      </c>
      <c r="W7" s="67" t="s">
        <v>38</v>
      </c>
    </row>
    <row r="8" spans="1:23" ht="34.5" thickBot="1" x14ac:dyDescent="0.25">
      <c r="A8" s="30">
        <v>7</v>
      </c>
      <c r="B8" s="31" t="s">
        <v>54</v>
      </c>
      <c r="C8" s="32" t="s">
        <v>18</v>
      </c>
      <c r="D8" s="33">
        <v>12</v>
      </c>
      <c r="E8" s="34">
        <v>886</v>
      </c>
      <c r="F8" s="34">
        <v>10632</v>
      </c>
      <c r="G8" s="29" t="s">
        <v>38</v>
      </c>
      <c r="J8" s="45" t="s">
        <v>55</v>
      </c>
      <c r="K8" s="46">
        <v>12</v>
      </c>
      <c r="L8" s="47" t="s">
        <v>40</v>
      </c>
      <c r="M8" s="48">
        <v>1063</v>
      </c>
      <c r="N8" s="48">
        <v>12756</v>
      </c>
      <c r="Q8" s="63">
        <v>7</v>
      </c>
      <c r="R8" s="64" t="s">
        <v>56</v>
      </c>
      <c r="S8" s="63">
        <v>12</v>
      </c>
      <c r="T8" s="65" t="s">
        <v>40</v>
      </c>
      <c r="U8" s="66">
        <v>948</v>
      </c>
      <c r="V8" s="68">
        <v>11376</v>
      </c>
      <c r="W8" s="67" t="s">
        <v>46</v>
      </c>
    </row>
    <row r="9" spans="1:23" ht="23.25" thickBot="1" x14ac:dyDescent="0.25">
      <c r="A9" s="37">
        <v>8</v>
      </c>
      <c r="B9" s="35" t="s">
        <v>57</v>
      </c>
      <c r="C9" s="32" t="s">
        <v>18</v>
      </c>
      <c r="D9" s="33">
        <v>10</v>
      </c>
      <c r="E9" s="34">
        <v>536</v>
      </c>
      <c r="F9" s="34">
        <v>5360</v>
      </c>
      <c r="G9" s="38" t="s">
        <v>58</v>
      </c>
      <c r="J9" s="50" t="s">
        <v>59</v>
      </c>
      <c r="K9" s="46">
        <v>10</v>
      </c>
      <c r="L9" s="47" t="s">
        <v>40</v>
      </c>
      <c r="M9" s="48">
        <v>643</v>
      </c>
      <c r="N9" s="48">
        <v>6430</v>
      </c>
      <c r="Q9" s="63">
        <v>8</v>
      </c>
      <c r="R9" s="65" t="s">
        <v>60</v>
      </c>
      <c r="S9" s="63">
        <v>10</v>
      </c>
      <c r="T9" s="65" t="s">
        <v>40</v>
      </c>
      <c r="U9" s="66">
        <v>574</v>
      </c>
      <c r="V9" s="66">
        <v>5740</v>
      </c>
      <c r="W9" s="65" t="s">
        <v>61</v>
      </c>
    </row>
    <row r="10" spans="1:23" ht="23.25" thickBot="1" x14ac:dyDescent="0.25">
      <c r="A10" s="30">
        <v>9</v>
      </c>
      <c r="B10" s="31" t="s">
        <v>62</v>
      </c>
      <c r="C10" s="32" t="s">
        <v>18</v>
      </c>
      <c r="D10" s="33">
        <v>1</v>
      </c>
      <c r="E10" s="34">
        <v>9540</v>
      </c>
      <c r="F10" s="34">
        <v>9540</v>
      </c>
      <c r="G10" s="29" t="s">
        <v>63</v>
      </c>
      <c r="J10" s="45" t="s">
        <v>64</v>
      </c>
      <c r="K10" s="46">
        <v>1</v>
      </c>
      <c r="L10" s="47" t="s">
        <v>40</v>
      </c>
      <c r="M10" s="48">
        <v>11448</v>
      </c>
      <c r="N10" s="48">
        <v>11448</v>
      </c>
      <c r="Q10" s="63">
        <v>9</v>
      </c>
      <c r="R10" s="64" t="s">
        <v>65</v>
      </c>
      <c r="S10" s="63">
        <v>1</v>
      </c>
      <c r="T10" s="65" t="s">
        <v>40</v>
      </c>
      <c r="U10" s="68">
        <v>10208</v>
      </c>
      <c r="V10" s="68">
        <v>10208</v>
      </c>
      <c r="W10" s="65" t="s">
        <v>63</v>
      </c>
    </row>
    <row r="11" spans="1:23" ht="12" thickBot="1" x14ac:dyDescent="0.25">
      <c r="A11" s="39">
        <v>10</v>
      </c>
      <c r="B11" s="27" t="s">
        <v>66</v>
      </c>
      <c r="C11" s="32" t="s">
        <v>18</v>
      </c>
      <c r="D11" s="33">
        <v>3</v>
      </c>
      <c r="E11" s="34">
        <v>1701</v>
      </c>
      <c r="F11" s="34">
        <v>5103</v>
      </c>
      <c r="G11" s="29" t="s">
        <v>63</v>
      </c>
      <c r="J11" s="51" t="s">
        <v>67</v>
      </c>
      <c r="K11" s="52">
        <v>3</v>
      </c>
      <c r="L11" s="53" t="s">
        <v>40</v>
      </c>
      <c r="M11" s="54">
        <v>2041</v>
      </c>
      <c r="N11" s="55">
        <v>6123</v>
      </c>
      <c r="Q11" s="63">
        <v>10</v>
      </c>
      <c r="R11" s="65" t="s">
        <v>68</v>
      </c>
      <c r="S11" s="63">
        <v>3</v>
      </c>
      <c r="T11" s="65" t="s">
        <v>40</v>
      </c>
      <c r="U11" s="66">
        <v>1820</v>
      </c>
      <c r="V11" s="66">
        <v>5460</v>
      </c>
      <c r="W11" s="65" t="s">
        <v>63</v>
      </c>
    </row>
    <row r="12" spans="1:23" ht="45.75" thickBot="1" x14ac:dyDescent="0.25">
      <c r="A12" s="40">
        <v>11</v>
      </c>
      <c r="B12" s="31" t="s">
        <v>69</v>
      </c>
      <c r="C12" s="32" t="s">
        <v>18</v>
      </c>
      <c r="D12" s="33">
        <v>1</v>
      </c>
      <c r="E12" s="34">
        <v>5485</v>
      </c>
      <c r="F12" s="34">
        <v>5485</v>
      </c>
      <c r="G12" s="29" t="s">
        <v>63</v>
      </c>
      <c r="J12" s="56" t="s">
        <v>70</v>
      </c>
      <c r="K12" s="46">
        <v>1</v>
      </c>
      <c r="L12" s="47" t="s">
        <v>40</v>
      </c>
      <c r="M12" s="48">
        <v>6582</v>
      </c>
      <c r="N12" s="48">
        <v>6582</v>
      </c>
      <c r="Q12" s="63">
        <v>11</v>
      </c>
      <c r="R12" s="69" t="s">
        <v>71</v>
      </c>
      <c r="S12" s="63">
        <v>1</v>
      </c>
      <c r="T12" s="65" t="s">
        <v>40</v>
      </c>
      <c r="U12" s="66">
        <v>5869</v>
      </c>
      <c r="V12" s="66">
        <v>5869</v>
      </c>
      <c r="W12" s="6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2026-08-10T05:03:36Z</dcterms:modified>
</cp:coreProperties>
</file>