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режимн. изд." sheetId="1" state="visible" r:id="rId3"/>
    <sheet name="режим. изд." sheetId="2" state="visible" r:id="rId4"/>
  </sheets>
  <definedNames>
    <definedName function="false" hidden="false" localSheetId="0" name="_xlnm.Print_Area" vbProcedure="false">'режимн. изд.'!$A$2:$I$17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<sst xmlns="http://schemas.openxmlformats.org/spreadsheetml/2006/main" count="45" uniqueCount="40">
  <si>
    <t xml:space="preserve">                                                                                                   </t>
  </si>
  <si>
    <t xml:space="preserve">Для заключения Государственного контракта принимаем цену за единицу товара ниже средней, предлагаемую</t>
  </si>
  <si>
    <t xml:space="preserve">ФКУ ИК-6 УФСИН России по Оренбургской области</t>
  </si>
  <si>
    <t xml:space="preserve">Расчет цены контракта</t>
  </si>
  <si>
    <t xml:space="preserve">ЦК  = V*Цед
где: v – количество (объем) закупаемого товара (шт.); 
Цед – цена за единицу товара (руб.).</t>
  </si>
  <si>
    <t xml:space="preserve">v – количество (объем) закупаемого товара (шт.)</t>
  </si>
  <si>
    <t xml:space="preserve">Цед – цена за единицу товара (руб.)</t>
  </si>
  <si>
    <t xml:space="preserve">Цена контракта (руб.)</t>
  </si>
  <si>
    <t xml:space="preserve">Размеры</t>
  </si>
  <si>
    <t xml:space="preserve">Цена контракта составляет: </t>
  </si>
  <si>
    <t xml:space="preserve">Дата подготовки обоснования НМЦК: </t>
  </si>
  <si>
    <t xml:space="preserve">ОБОСНОВАНИЕ НАЧАЛЬНОЙ (МАКСИМАЛЬНОЙ) ЦЕНЫ КОНТРАКТА </t>
  </si>
  <si>
    <t xml:space="preserve">Количество</t>
  </si>
  <si>
    <t xml:space="preserve">Ед. изм.</t>
  </si>
  <si>
    <t xml:space="preserve">ОКПД 2/КТРУ</t>
  </si>
  <si>
    <t xml:space="preserve">Носки п/ш женские</t>
  </si>
  <si>
    <t xml:space="preserve">пар</t>
  </si>
  <si>
    <t xml:space="preserve">14.31.10.154</t>
  </si>
  <si>
    <r>
      <rPr>
        <sz val="11"/>
        <rFont val="Times New Roman"/>
        <family val="1"/>
        <charset val="204"/>
      </rPr>
      <t xml:space="preserve">Начальная (максимальная) цена контракта</t>
    </r>
    <r>
      <rPr>
        <i val="true"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определена методом сопоставимых рыночных цен (анализ рынка).</t>
    </r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</si>
  <si>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нужд". Источник получения информации: Юридические лица, индивидуальные предприниматели на основании запроса коммерческого предложения, направленного поставщикам, обладающим опытом поставки подобного вида товаров. </t>
  </si>
  <si>
    <t xml:space="preserve">НМЦК методом сопоставимых рыночных цен (анализа рынка) определяется по формуле:</t>
  </si>
  <si>
    <t xml:space="preserve">где:</t>
  </si>
  <si>
    <t xml:space="preserve">                                                                                                      НМЦК, определяемая методом сопоставимых рыночных цен (анализа рынка);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</si>
  <si>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</si>
  <si>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 xml:space="preserve">№ п/п</t>
  </si>
  <si>
    <t xml:space="preserve">Наименование товара, работы, услуги</t>
  </si>
  <si>
    <t xml:space="preserve">Кол-во (объем)</t>
  </si>
  <si>
    <t xml:space="preserve">Предложение №1</t>
  </si>
  <si>
    <t xml:space="preserve">Предложение №2</t>
  </si>
  <si>
    <t xml:space="preserve">Предложение №3</t>
  </si>
  <si>
    <t xml:space="preserve">Предложение №4</t>
  </si>
  <si>
    <t xml:space="preserve">Среднее арифметическое значение цены, руб.</t>
  </si>
  <si>
    <t xml:space="preserve">Среднее квадратичное отклонение</t>
  </si>
  <si>
    <t xml:space="preserve">Коэффициент вариации, %</t>
  </si>
  <si>
    <t xml:space="preserve">Начальная 
(максимальная) 
цена контракта, 
руб.</t>
  </si>
  <si>
    <t xml:space="preserve">Итого:</t>
  </si>
  <si>
    <t xml:space="preserve"> </t>
  </si>
  <si>
    <t xml:space="preserve">"______" ____________  2026</t>
  </si>
  <si>
    <t xml:space="preserve"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t>
  </si>
  <si>
    <t xml:space="preserve">Исп: В.А.Спирина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</si>
</sst>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General"/>
    <numFmt numFmtId="167" formatCode="#,##0.00;[RED]#,##0.00"/>
    <numFmt numFmtId="168" formatCode="#,##0"/>
    <numFmt numFmtId="169" formatCode="0.00"/>
  </numFmts>
  <fonts count="2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0"/>
      <charset val="204"/>
    </font>
    <font>
      <sz val="11"/>
      <name val="Times New Roman"/>
      <family val="1"/>
      <charset val="204"/>
    </font>
    <font>
      <i val="true"/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u val="single"/>
      <sz val="10"/>
      <color rgb="FF000000"/>
      <name val="Times New Roman"/>
      <family val="1"/>
      <charset val="204"/>
    </font>
    <font>
      <u val="single"/>
      <sz val="10"/>
      <color rgb="FF000000"/>
      <name val="Times New Roman"/>
      <family val="1"/>
      <charset val="204"/>
    </font>
    <font>
      <sz val="12"/>
      <name val="Times New Roman"/>
      <family val="0"/>
      <charset val="204"/>
    </font>
    <font>
      <b val="true"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0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171360</xdr:colOff>
      <xdr:row>8</xdr:row>
      <xdr:rowOff>-360</xdr:rowOff>
    </xdr:from>
    <xdr:to>
      <xdr:col>3</xdr:col>
      <xdr:colOff>338760</xdr:colOff>
      <xdr:row>8</xdr:row>
      <xdr:rowOff>338760</xdr:rowOff>
    </xdr:to>
    <xdr:pic>
      <xdr:nvPicPr>
        <xdr:cNvPr id="0" name="Рисунок 3" descr=""/>
        <xdr:cNvPicPr/>
      </xdr:nvPicPr>
      <xdr:blipFill>
        <a:blip r:embed="rId1"/>
        <a:stretch/>
      </xdr:blipFill>
      <xdr:spPr>
        <a:xfrm>
          <a:off x="541440" y="2686320"/>
          <a:ext cx="3075840" cy="33912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</xdr:col>
      <xdr:colOff>47520</xdr:colOff>
      <xdr:row>9</xdr:row>
      <xdr:rowOff>552600</xdr:rowOff>
    </xdr:from>
    <xdr:to>
      <xdr:col>1</xdr:col>
      <xdr:colOff>87120</xdr:colOff>
      <xdr:row>9</xdr:row>
      <xdr:rowOff>613440</xdr:rowOff>
    </xdr:to>
    <xdr:pic>
      <xdr:nvPicPr>
        <xdr:cNvPr id="1" name="Рисунок 4" descr=""/>
        <xdr:cNvPicPr/>
      </xdr:nvPicPr>
      <xdr:blipFill>
        <a:blip r:embed="rId2"/>
        <a:stretch/>
      </xdr:blipFill>
      <xdr:spPr>
        <a:xfrm>
          <a:off x="417600" y="3620160"/>
          <a:ext cx="39600" cy="6084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2" activeCellId="0" sqref="B12"/>
    </sheetView>
  </sheetViews>
  <sheetFormatPr defaultColWidth="9.00390625" defaultRowHeight="13.5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0.12"/>
    <col collapsed="false" customWidth="true" hidden="false" outlineLevel="0" max="3" min="3" style="1" width="10.75"/>
    <col collapsed="false" customWidth="true" hidden="false" outlineLevel="0" max="4" min="4" style="1" width="9.75"/>
    <col collapsed="false" customWidth="true" hidden="false" outlineLevel="0" max="5" min="5" style="1" width="2.75"/>
    <col collapsed="false" customWidth="true" hidden="false" outlineLevel="0" max="7" min="6" style="1" width="29.25"/>
    <col collapsed="false" customWidth="true" hidden="false" outlineLevel="0" max="8" min="8" style="2" width="20.25"/>
    <col collapsed="false" customWidth="true" hidden="false" outlineLevel="0" max="9" min="9" style="1" width="12.13"/>
    <col collapsed="false" customWidth="false" hidden="false" outlineLevel="0" max="16384" min="10" style="1" width="9"/>
  </cols>
  <sheetData>
    <row r="1" customFormat="false" ht="13.5" hidden="false" customHeight="false" outlineLevel="0" collapsed="false">
      <c r="A1" s="1" t="s">
        <v>0</v>
      </c>
    </row>
    <row r="2" customFormat="false" ht="17.35" hidden="false" customHeight="false" outlineLevel="0" collapsed="false">
      <c r="A2" s="3"/>
      <c r="B2" s="3"/>
      <c r="C2" s="3"/>
      <c r="D2" s="3"/>
      <c r="E2" s="3"/>
      <c r="F2" s="3" t="s">
        <v>1</v>
      </c>
      <c r="G2" s="3"/>
      <c r="H2" s="3"/>
    </row>
    <row r="3" customFormat="false" ht="17.3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s="8" customFormat="true" ht="18" hidden="false" customHeight="true" outlineLevel="0" collapsed="false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6"/>
      <c r="J4" s="7"/>
    </row>
    <row r="5" s="8" customFormat="true" ht="18" hidden="false" customHeight="true" outlineLevel="0" collapsed="false">
      <c r="A5" s="4"/>
      <c r="B5" s="4"/>
      <c r="C5" s="5"/>
      <c r="D5" s="5"/>
      <c r="E5" s="5"/>
      <c r="F5" s="5"/>
      <c r="G5" s="5"/>
      <c r="H5" s="5"/>
      <c r="I5" s="6"/>
      <c r="J5" s="7"/>
    </row>
    <row r="6" s="9" customFormat="true" ht="23.25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6"/>
      <c r="J6" s="7"/>
    </row>
    <row r="7" s="9" customFormat="true" ht="6.75" hidden="false" customHeight="true" outlineLevel="0" collapsed="false">
      <c r="A7" s="10"/>
      <c r="B7" s="10"/>
      <c r="C7" s="10"/>
      <c r="D7" s="10"/>
      <c r="E7" s="10"/>
      <c r="F7" s="10"/>
      <c r="G7" s="10"/>
      <c r="H7" s="11"/>
      <c r="I7" s="1"/>
      <c r="J7" s="1"/>
    </row>
    <row r="8" s="9" customFormat="true" ht="32.8" hidden="false" customHeight="false" outlineLevel="0" collapsed="false">
      <c r="A8" s="12" t="str">
        <f aca="false">'режим. изд.'!A4</f>
        <v>№ п/п</v>
      </c>
      <c r="B8" s="12" t="str">
        <f aca="false">'режим. изд.'!B4</f>
        <v>Наименование товара, работы, услуги</v>
      </c>
      <c r="C8" s="12"/>
      <c r="D8" s="12"/>
      <c r="E8" s="12"/>
      <c r="F8" s="13" t="s">
        <v>5</v>
      </c>
      <c r="G8" s="13" t="s">
        <v>6</v>
      </c>
      <c r="H8" s="14" t="s">
        <v>7</v>
      </c>
      <c r="I8" s="15" t="s">
        <v>8</v>
      </c>
      <c r="J8" s="16"/>
    </row>
    <row r="9" s="9" customFormat="true" ht="39" hidden="false" customHeight="true" outlineLevel="0" collapsed="false">
      <c r="A9" s="17" t="e">
        <f aca="false">'режим. изд.'!#ref!</f>
        <v>#VALUE!</v>
      </c>
      <c r="B9" s="12" t="e">
        <f aca="false">'режим. изд.'!#ref!</f>
        <v>#VALUE!</v>
      </c>
      <c r="C9" s="12"/>
      <c r="D9" s="12"/>
      <c r="E9" s="12"/>
      <c r="F9" s="18" t="e">
        <f aca="false">'режим. изд.'!#ref!</f>
        <v>#VALUE!</v>
      </c>
      <c r="G9" s="19" t="e">
        <f aca="false">#REF!</f>
        <v>#REF!</v>
      </c>
      <c r="H9" s="20" t="e">
        <f aca="false">G9*F9</f>
        <v>#VALUE!</v>
      </c>
      <c r="I9" s="21" t="e">
        <f aca="false">'режим. изд.'!#ref!</f>
        <v>#VALUE!</v>
      </c>
      <c r="J9" s="16"/>
    </row>
    <row r="10" customFormat="false" ht="34.5" hidden="false" customHeight="true" outlineLevel="0" collapsed="false">
      <c r="A10" s="17" t="e">
        <f aca="false">'режим. изд.'!#ref!</f>
        <v>#VALUE!</v>
      </c>
      <c r="B10" s="12" t="e">
        <f aca="false">'режим. изд.'!#ref!</f>
        <v>#VALUE!</v>
      </c>
      <c r="C10" s="12"/>
      <c r="D10" s="12"/>
      <c r="E10" s="12"/>
      <c r="F10" s="18" t="e">
        <f aca="false">'режим. изд.'!#ref!</f>
        <v>#VALUE!</v>
      </c>
      <c r="G10" s="19" t="e">
        <f aca="false">'режим. изд.'!#ref!</f>
        <v>#VALUE!</v>
      </c>
      <c r="H10" s="20" t="e">
        <f aca="false">G10*F10</f>
        <v>#VALUE!</v>
      </c>
      <c r="I10" s="21" t="e">
        <f aca="false">'режим. изд.'!#ref!</f>
        <v>#VALUE!</v>
      </c>
      <c r="J10" s="16"/>
    </row>
    <row r="11" customFormat="false" ht="35.25" hidden="false" customHeight="true" outlineLevel="0" collapsed="false">
      <c r="A11" s="17" t="e">
        <f aca="false">'режим. изд.'!#ref!</f>
        <v>#VALUE!</v>
      </c>
      <c r="B11" s="12" t="e">
        <f aca="false">'режим. изд.'!#ref!</f>
        <v>#VALUE!</v>
      </c>
      <c r="C11" s="12"/>
      <c r="D11" s="12"/>
      <c r="E11" s="12"/>
      <c r="F11" s="18" t="e">
        <f aca="false">'режим. изд.'!#ref!</f>
        <v>#VALUE!</v>
      </c>
      <c r="G11" s="19" t="e">
        <f aca="false">'режим. изд.'!#ref!</f>
        <v>#VALUE!</v>
      </c>
      <c r="H11" s="20" t="e">
        <f aca="false">G11*F11</f>
        <v>#VALUE!</v>
      </c>
      <c r="I11" s="21" t="e">
        <f aca="false">'режим. изд.'!#ref!</f>
        <v>#VALUE!</v>
      </c>
      <c r="J11" s="16"/>
    </row>
    <row r="12" s="22" customFormat="true" ht="36.75" hidden="false" customHeight="true" outlineLevel="0" collapsed="false">
      <c r="A12" s="17" t="e">
        <f aca="false">'режим. изд.'!#ref!</f>
        <v>#VALUE!</v>
      </c>
      <c r="B12" s="12" t="e">
        <f aca="false">'режим. изд.'!#ref!</f>
        <v>#VALUE!</v>
      </c>
      <c r="C12" s="12"/>
      <c r="D12" s="12"/>
      <c r="E12" s="12"/>
      <c r="F12" s="18" t="e">
        <f aca="false">'режим. изд.'!#ref!</f>
        <v>#VALUE!</v>
      </c>
      <c r="G12" s="19" t="e">
        <f aca="false">'режим. изд.'!#ref!</f>
        <v>#VALUE!</v>
      </c>
      <c r="H12" s="20" t="e">
        <f aca="false">G12*F12</f>
        <v>#VALUE!</v>
      </c>
      <c r="I12" s="21" t="e">
        <f aca="false">'режим. изд.'!#ref!</f>
        <v>#VALUE!</v>
      </c>
      <c r="J12" s="16"/>
    </row>
    <row r="13" s="22" customFormat="true" ht="30" hidden="false" customHeight="true" outlineLevel="0" collapsed="false">
      <c r="A13" s="23"/>
      <c r="B13" s="24"/>
      <c r="C13" s="24"/>
      <c r="D13" s="24"/>
      <c r="E13" s="24"/>
      <c r="F13" s="25"/>
      <c r="G13" s="26" t="s">
        <v>9</v>
      </c>
      <c r="H13" s="27" t="e">
        <f aca="false">SUM(H9:H12)</f>
        <v>#VALUE!</v>
      </c>
      <c r="I13" s="1"/>
      <c r="J13" s="1"/>
    </row>
    <row r="14" customFormat="false" ht="30" hidden="false" customHeight="true" outlineLevel="0" collapsed="false">
      <c r="A14" s="28"/>
      <c r="B14" s="29" t="s">
        <v>10</v>
      </c>
      <c r="C14" s="29"/>
      <c r="D14" s="29"/>
      <c r="E14" s="29"/>
      <c r="F14" s="30" t="str">
        <f aca="false">'режим. изд.'!F16</f>
        <v>"______" ____________  2026</v>
      </c>
      <c r="G14" s="30"/>
      <c r="H14" s="30"/>
    </row>
    <row r="15" customFormat="false" ht="55.5" hidden="false" customHeight="true" outlineLevel="0" collapsed="false">
      <c r="A15" s="22"/>
      <c r="B15" s="31" t="str">
        <f aca="false">'режим. изд.'!B18</f>
        <v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v>
      </c>
      <c r="C15" s="31"/>
      <c r="D15" s="31"/>
      <c r="E15" s="31"/>
      <c r="F15" s="31"/>
      <c r="G15" s="31"/>
      <c r="H15" s="32" t="str">
        <f aca="false">'режим. изд.'!I18</f>
        <v>Исп: В.А.Спирина</v>
      </c>
      <c r="I15" s="22"/>
      <c r="J15" s="22"/>
    </row>
    <row r="17" customFormat="false" ht="73.5" hidden="false" customHeight="true" outlineLevel="0" collapsed="false">
      <c r="A17" s="22"/>
      <c r="B17" s="31"/>
      <c r="C17" s="31"/>
      <c r="D17" s="31"/>
      <c r="E17" s="31"/>
      <c r="F17" s="31"/>
      <c r="G17" s="31"/>
      <c r="H17" s="32"/>
      <c r="I17" s="22"/>
      <c r="J17" s="22"/>
    </row>
  </sheetData>
  <mergeCells count="13">
    <mergeCell ref="A3:H3"/>
    <mergeCell ref="A4:B6"/>
    <mergeCell ref="C4:H6"/>
    <mergeCell ref="I4:I6"/>
    <mergeCell ref="B8:E8"/>
    <mergeCell ref="B9:E9"/>
    <mergeCell ref="B10:E10"/>
    <mergeCell ref="B11:E11"/>
    <mergeCell ref="B12:E12"/>
    <mergeCell ref="B14:E14"/>
    <mergeCell ref="F14:H14"/>
    <mergeCell ref="B15:G15"/>
    <mergeCell ref="B17:G17"/>
  </mergeCells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100" zoomScalePageLayoutView="80" workbookViewId="0">
      <selection pane="topLeft" activeCell="B10" activeCellId="0" sqref="B10"/>
    </sheetView>
  </sheetViews>
  <sheetFormatPr defaultColWidth="8.875" defaultRowHeight="13.5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3.38"/>
    <col collapsed="false" customWidth="true" hidden="false" outlineLevel="0" max="3" min="3" style="1" width="7.88"/>
    <col collapsed="false" customWidth="true" hidden="false" outlineLevel="0" max="4" min="4" style="1" width="9.62"/>
    <col collapsed="false" customWidth="true" hidden="false" outlineLevel="0" max="5" min="5" style="1" width="13.62"/>
    <col collapsed="false" customWidth="true" hidden="false" outlineLevel="0" max="6" min="6" style="1" width="9.75"/>
    <col collapsed="false" customWidth="true" hidden="false" outlineLevel="0" max="7" min="7" style="1" width="9.56"/>
    <col collapsed="false" customWidth="true" hidden="false" outlineLevel="0" max="8" min="8" style="1" width="10.13"/>
    <col collapsed="false" customWidth="true" hidden="false" outlineLevel="0" max="9" min="9" style="1" width="9.04"/>
    <col collapsed="false" customWidth="true" hidden="false" outlineLevel="0" max="10" min="10" style="1" width="11.12"/>
    <col collapsed="false" customWidth="true" hidden="false" outlineLevel="0" max="11" min="11" style="1" width="21.04"/>
    <col collapsed="false" customWidth="true" hidden="false" outlineLevel="0" max="12" min="12" style="1" width="10.25"/>
    <col collapsed="false" customWidth="true" hidden="false" outlineLevel="0" max="13" min="13" style="1" width="13"/>
    <col collapsed="false" customWidth="true" hidden="false" outlineLevel="0" max="14" min="14" style="1" width="11.75"/>
    <col collapsed="false" customWidth="false" hidden="false" outlineLevel="0" max="16384" min="15" style="1" width="8.87"/>
  </cols>
  <sheetData>
    <row r="1" customFormat="false" ht="15" hidden="false" customHeight="false" outlineLevel="0" collapsed="false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customFormat="false" ht="15" hidden="false" customHeight="false" outlineLevel="0" collapsed="false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customFormat="false" ht="15" hidden="false" customHeight="false" outlineLevel="0" collapsed="false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="9" customFormat="true" ht="31.5" hidden="false" customHeight="true" outlineLevel="0" collapsed="false">
      <c r="A4" s="34" t="str">
        <f aca="false">A12</f>
        <v>№ п/п</v>
      </c>
      <c r="B4" s="34" t="str">
        <f aca="false">B12</f>
        <v>Наименование товара, работы, услуги</v>
      </c>
      <c r="C4" s="34"/>
      <c r="D4" s="34"/>
      <c r="E4" s="34"/>
      <c r="F4" s="35" t="s">
        <v>12</v>
      </c>
      <c r="G4" s="35"/>
      <c r="H4" s="35" t="s">
        <v>13</v>
      </c>
      <c r="I4" s="35"/>
      <c r="J4" s="35" t="s">
        <v>14</v>
      </c>
      <c r="K4" s="35"/>
      <c r="L4" s="36"/>
      <c r="M4" s="36"/>
    </row>
    <row r="5" s="9" customFormat="true" ht="57.8" hidden="false" customHeight="true" outlineLevel="0" collapsed="false">
      <c r="A5" s="34" t="n">
        <v>1</v>
      </c>
      <c r="B5" s="37" t="s">
        <v>15</v>
      </c>
      <c r="C5" s="37"/>
      <c r="D5" s="37"/>
      <c r="E5" s="37"/>
      <c r="F5" s="35" t="n">
        <v>300</v>
      </c>
      <c r="G5" s="35"/>
      <c r="H5" s="35" t="s">
        <v>16</v>
      </c>
      <c r="I5" s="35"/>
      <c r="J5" s="38" t="s">
        <v>17</v>
      </c>
      <c r="K5" s="38"/>
      <c r="L5" s="36"/>
      <c r="M5" s="36"/>
    </row>
    <row r="6" customFormat="false" ht="15" hidden="false" customHeight="true" outlineLevel="0" collapsed="false">
      <c r="A6" s="39" t="s">
        <v>18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customFormat="false" ht="42.75" hidden="false" customHeight="true" outlineLevel="0" collapsed="false">
      <c r="A7" s="40" t="s">
        <v>19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9.5" hidden="false" customHeight="true" outlineLevel="0" collapsed="false">
      <c r="A8" s="39" t="s">
        <v>20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customFormat="false" ht="30" hidden="false" customHeight="true" outlineLevel="0" collapsed="false">
      <c r="A9" s="41" t="s">
        <v>21</v>
      </c>
      <c r="B9" s="39" t="s">
        <v>22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customFormat="false" ht="70.5" hidden="false" customHeight="true" outlineLevel="0" collapsed="false">
      <c r="A10" s="21"/>
      <c r="B10" s="39" t="s">
        <v>23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customFormat="false" ht="13.5" hidden="false" customHeight="true" outlineLevel="0" collapsed="false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customFormat="false" ht="81.75" hidden="false" customHeight="true" outlineLevel="0" collapsed="false">
      <c r="A12" s="43" t="s">
        <v>24</v>
      </c>
      <c r="B12" s="43" t="s">
        <v>25</v>
      </c>
      <c r="C12" s="43" t="s">
        <v>13</v>
      </c>
      <c r="D12" s="43" t="s">
        <v>26</v>
      </c>
      <c r="E12" s="44" t="s">
        <v>27</v>
      </c>
      <c r="F12" s="44" t="s">
        <v>28</v>
      </c>
      <c r="G12" s="44" t="s">
        <v>29</v>
      </c>
      <c r="H12" s="44" t="s">
        <v>30</v>
      </c>
      <c r="I12" s="44" t="s">
        <v>31</v>
      </c>
      <c r="J12" s="44"/>
      <c r="K12" s="44" t="s">
        <v>32</v>
      </c>
      <c r="L12" s="44" t="s">
        <v>33</v>
      </c>
      <c r="M12" s="44" t="s">
        <v>34</v>
      </c>
    </row>
    <row r="13" customFormat="false" ht="39" hidden="false" customHeight="true" outlineLevel="0" collapsed="false">
      <c r="A13" s="45" t="n">
        <v>1</v>
      </c>
      <c r="B13" s="37" t="s">
        <v>15</v>
      </c>
      <c r="C13" s="46" t="s">
        <v>16</v>
      </c>
      <c r="D13" s="47" t="n">
        <v>300</v>
      </c>
      <c r="E13" s="48" t="n">
        <v>120</v>
      </c>
      <c r="F13" s="49" t="n">
        <v>129</v>
      </c>
      <c r="G13" s="50" t="n">
        <v>150</v>
      </c>
      <c r="H13" s="50"/>
      <c r="I13" s="51" t="n">
        <f aca="false">ROUND(SUM(E13:H13)/3,2)</f>
        <v>133</v>
      </c>
      <c r="J13" s="52"/>
      <c r="K13" s="53" t="n">
        <f aca="false">SQRT(VARA(E13:H13))</f>
        <v>15.3948043183407</v>
      </c>
      <c r="L13" s="54" t="n">
        <f aca="false">K13/I13*100</f>
        <v>11.5750408408576</v>
      </c>
      <c r="M13" s="55" t="n">
        <f aca="false">D13*I13</f>
        <v>39900</v>
      </c>
      <c r="N13" s="56"/>
    </row>
    <row r="14" customFormat="false" ht="15" hidden="false" customHeight="false" outlineLevel="0" collapsed="false">
      <c r="A14" s="57" t="s">
        <v>35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 t="n">
        <v>221010</v>
      </c>
    </row>
    <row r="15" customFormat="false" ht="13.5" hidden="false" customHeight="false" outlineLevel="0" collapsed="false">
      <c r="A15" s="59"/>
      <c r="B15" s="59"/>
      <c r="C15" s="59"/>
      <c r="D15" s="59"/>
      <c r="E15" s="60" t="s">
        <v>36</v>
      </c>
      <c r="F15" s="60"/>
      <c r="G15" s="59"/>
      <c r="H15" s="59"/>
      <c r="I15" s="59"/>
      <c r="J15" s="59"/>
      <c r="K15" s="59" t="s">
        <v>36</v>
      </c>
      <c r="L15" s="59"/>
      <c r="M15" s="61"/>
      <c r="N15" s="2"/>
    </row>
    <row r="16" customFormat="false" ht="21" hidden="false" customHeight="true" outlineLevel="0" collapsed="false">
      <c r="A16" s="62"/>
      <c r="B16" s="63" t="s">
        <v>10</v>
      </c>
      <c r="C16" s="63"/>
      <c r="D16" s="63"/>
      <c r="E16" s="64"/>
      <c r="F16" s="65" t="s">
        <v>37</v>
      </c>
      <c r="G16" s="65"/>
      <c r="H16" s="65"/>
      <c r="I16" s="66"/>
      <c r="J16" s="66"/>
      <c r="K16" s="66"/>
      <c r="L16" s="66"/>
      <c r="M16" s="66"/>
    </row>
    <row r="17" customFormat="false" ht="5.25" hidden="false" customHeight="true" outlineLevel="0" collapsed="false"/>
    <row r="18" s="22" customFormat="true" ht="54.75" hidden="false" customHeight="true" outlineLevel="0" collapsed="false">
      <c r="B18" s="67" t="s">
        <v>38</v>
      </c>
      <c r="C18" s="67"/>
      <c r="D18" s="67"/>
      <c r="E18" s="67"/>
      <c r="F18" s="67"/>
      <c r="G18" s="67"/>
      <c r="I18" s="68" t="s">
        <v>39</v>
      </c>
      <c r="J18" s="68"/>
      <c r="K18" s="68"/>
      <c r="L18" s="68"/>
      <c r="M18" s="68"/>
    </row>
    <row r="19" s="22" customFormat="true" ht="66.75" hidden="false" customHeight="true" outlineLevel="0" collapsed="false">
      <c r="B19" s="67"/>
      <c r="C19" s="67"/>
      <c r="D19" s="67"/>
      <c r="E19" s="67"/>
      <c r="F19" s="67"/>
      <c r="G19" s="67"/>
      <c r="I19" s="68"/>
      <c r="J19" s="68"/>
      <c r="K19" s="68"/>
      <c r="L19" s="68"/>
      <c r="M19" s="68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1:M1"/>
    <mergeCell ref="A2:M2"/>
    <mergeCell ref="A3:M3"/>
    <mergeCell ref="B4:E4"/>
    <mergeCell ref="F4:G4"/>
    <mergeCell ref="H4:I4"/>
    <mergeCell ref="J4:K4"/>
    <mergeCell ref="L4:M4"/>
    <mergeCell ref="B5:E5"/>
    <mergeCell ref="F5:G5"/>
    <mergeCell ref="H5:I5"/>
    <mergeCell ref="J5:K5"/>
    <mergeCell ref="L5:M5"/>
    <mergeCell ref="A6:M6"/>
    <mergeCell ref="A7:M7"/>
    <mergeCell ref="A8:M8"/>
    <mergeCell ref="B9:M9"/>
    <mergeCell ref="B10:M10"/>
    <mergeCell ref="A14:L14"/>
    <mergeCell ref="B16:D16"/>
    <mergeCell ref="F16:H16"/>
    <mergeCell ref="B18:G18"/>
    <mergeCell ref="I18:M18"/>
    <mergeCell ref="B19:G19"/>
    <mergeCell ref="I19:M19"/>
  </mergeCells>
  <printOptions headings="false" gridLines="false" gridLinesSet="true" horizontalCentered="true" verticalCentered="tru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285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2026-05-21T16:51:50Z</cp:lastPrinted>
  <dcterms:modified xsi:type="dcterms:W3CDTF">2026-05-27T18:32:10Z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