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1"/>
  </bookViews>
  <sheets>
    <sheet name="Лист1" sheetId="1" state="visible" r:id="rId1"/>
    <sheet name="лет235.65" sheetId="2" state="visible" r:id="rId2"/>
    <sheet name="Лист2" sheetId="3" state="visible" r:id="rId3"/>
  </sheets>
  <definedNames>
    <definedName name="_xlnm.Print_Area" localSheetId="1">лет235.65!$A$4:$O$11</definedName>
  </definedNames>
  <calcPr/>
</workbook>
</file>

<file path=xl/sharedStrings.xml><?xml version="1.0" encoding="utf-8"?>
<sst xmlns="http://schemas.openxmlformats.org/spreadsheetml/2006/main" count="47" uniqueCount="47">
  <si>
    <t xml:space="preserve">стоимость </t>
  </si>
  <si>
    <t xml:space="preserve">наименование работ</t>
  </si>
  <si>
    <t xml:space="preserve">ед. изм. </t>
  </si>
  <si>
    <t>кол-во</t>
  </si>
  <si>
    <t xml:space="preserve">цена за ед. изм</t>
  </si>
  <si>
    <t xml:space="preserve">Уборка помещений</t>
  </si>
  <si>
    <t>м2</t>
  </si>
  <si>
    <t xml:space="preserve">Уборка прилежащей территории (уход за газоном)</t>
  </si>
  <si>
    <t xml:space="preserve">10   (1)</t>
  </si>
  <si>
    <t xml:space="preserve">15   (2)</t>
  </si>
  <si>
    <t xml:space="preserve">Мытье окон</t>
  </si>
  <si>
    <t xml:space="preserve">Мытье фасадов</t>
  </si>
  <si>
    <t xml:space="preserve">Уборка снега с крыши</t>
  </si>
  <si>
    <t>м3</t>
  </si>
  <si>
    <t xml:space="preserve">Вывоз  снега</t>
  </si>
  <si>
    <t xml:space="preserve">Расчет цены контракта, заключаемого с единственным поставщиком (подрядчиком, исполнителем)</t>
  </si>
  <si>
    <t xml:space="preserve">Используемый метод определения цены контракта, заключаемого с единственным поставщиком (подрядчиком, исполнителем)с обоснованием:</t>
  </si>
  <si>
    <t xml:space="preserve">Определение и обоснование цены контракта, заключаемого с единственным поставщиком (подрядчиком, исполнителем) производиться в соответствии с требованиями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</t>
  </si>
  <si>
    <t xml:space="preserve"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исполнителем (подрядчиком, поставщиком).</t>
  </si>
  <si>
    <r>
      <rPr>
        <b/>
        <sz val="12"/>
        <color theme="1" tint="0"/>
        <rFont val="PT Astra Serif"/>
      </rPr>
      <t xml:space="preserve"> Цена контракта, заключаемого с единственным поставщиком (подрядчиком, исполнителем) определена исходя из цен на услуги по разработке паспортов отходов I-IV классов опасности</t>
    </r>
    <r>
      <rPr>
        <b/>
        <sz val="12"/>
        <rFont val="PT Astra Serif"/>
      </rPr>
      <t xml:space="preserve">, соответствующих необходимым требованиям, указанных в ответах на запрос стоимости от организаций и  использованием общедоступной ценовой информации, содержащейся в реестре контрактов, заключенных заказчиками.</t>
    </r>
  </si>
  <si>
    <t xml:space="preserve">№ п/п</t>
  </si>
  <si>
    <t xml:space="preserve">Наименование объекта закупки</t>
  </si>
  <si>
    <t xml:space="preserve">Существенные условия исполнения контракта</t>
  </si>
  <si>
    <t xml:space="preserve">Ед. изм</t>
  </si>
  <si>
    <t>Кол-во</t>
  </si>
  <si>
    <t xml:space="preserve">Коммерческие предложения (руб./ед.изм.)</t>
  </si>
  <si>
    <t xml:space="preserve">Однородность совокупности значений выявленных цен, используемых в расчете цены контракта, заключаемого с единственным поставщиком (подрядчиком, исполнителем) </t>
  </si>
  <si>
    <t xml:space="preserve">Цена контракта, заключаемого с единственным поставщиком (подрядчиком, исполнителем), определяемая методом сопоставимых рыночных цен (анализа рынка)*</t>
  </si>
  <si>
    <t xml:space="preserve">Источник №1  вх. от 15.05.2026 № 10405/26</t>
  </si>
  <si>
    <t xml:space="preserve">Источник №2  вх. от 18.05.2026 № 10472/26</t>
  </si>
  <si>
    <t xml:space="preserve">Источник №3  вх. 15.05.2026 № 10420/26</t>
  </si>
  <si>
    <t xml:space="preserve">Средняя арифметическая цена за единицу     &lt;ц&gt; </t>
  </si>
  <si>
    <t xml:space="preserve">Среднее квадратичное отклонение</t>
  </si>
  <si>
    <r>
      <t xml:space="preserve">Коэффициент вариации цен V (%)  </t>
    </r>
    <r>
      <rPr>
        <i/>
        <sz val="11"/>
        <rFont val="PT Astra Serif"/>
      </rPr>
      <t xml:space="preserve">(не должен превышать 33%)</t>
    </r>
  </si>
  <si>
    <t xml:space="preserve">Расчет цены контракта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</si>
  <si>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 xml:space="preserve">Цена за единицу изм. (руб.)</t>
  </si>
  <si>
    <t xml:space="preserve">Цена за единицу изм. с округлением (вниз) до сотых долей после запятой (руб.)</t>
  </si>
  <si>
    <t xml:space="preserve">Цена контракта, заключаемого с единственным поставщиком (подрядчиком, исполнителем)с учетом округления цены за единицу (руб.)</t>
  </si>
  <si>
    <t xml:space="preserve">Оказание услуг по разработке паспортов отходов I-IV классов опасности</t>
  </si>
  <si>
    <t>шт</t>
  </si>
  <si>
    <t>ИТОГО:</t>
  </si>
  <si>
    <r>
      <rPr>
        <sz val="11"/>
        <rFont val="PT Astra Serif"/>
      </rPr>
      <t xml:space="preserve">Коэффициент вариации цены не превышает 33%, таким образом, совокупность значений, используемых в расчете при определении цены контракта, заключаемого с единственным поставщиком (подрядчиком, исполнителем) является однородной.
Определение цены контракта, заключаемого с единственным поставщиком (подрядчиком, исполнителем) произведено Заказчиком в соответствии с Приказом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С учетом предельных объемов бюджетных ассигнований на реализацию данного мероприятия, а также установленных в ГИИС ЭБ правил округления, цена контракта, заключаемого с единственным поставщиком (подрядчиком, исполнителем)</t>
    </r>
    <r>
      <rPr>
        <b/>
        <sz val="11"/>
        <rFont val="PT Astra Serif"/>
      </rPr>
      <t xml:space="preserve"> составляет 6 133,33  (Шесть тысяч сто тридцать три) рубля 33 копейки</t>
    </r>
    <r>
      <rPr>
        <sz val="11"/>
        <rFont val="PT Astra Serif"/>
      </rPr>
      <t xml:space="preserve">
Цена контракта, заключаемого с единственным поставщиком (подрядчиком, исполнителем) включает все расходы, которые может понести Исполнитель при осуществлении им своих обязательств в полном объеме и надлежащего качества, в том числе все подлежащие уплате налоги, сборы и другие обязательные платежи, а также иные расходы, связанные с исполнением контракта.</t>
    </r>
  </si>
  <si>
    <t xml:space="preserve">Ведущий специалист-эксперт ОФЭ и АХО _________________ /Е.С. Филатова/</t>
  </si>
  <si>
    <t xml:space="preserve">                        (должность)                            (подпись)                              (расшифровка подписи)</t>
  </si>
  <si>
    <t xml:space="preserve">«27» мая 2026 г.</t>
  </si>
  <si>
    <t xml:space="preserve">Е.С. Филатова (3822) 65-06-83 (доб.2156)</t>
  </si>
  <si>
    <t xml:space="preserve">ФИО исполнителя/контактный телефон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</si>
</sst>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7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#,##0.00\ _₽"/>
    <numFmt numFmtId="165" formatCode="0.00000"/>
    <numFmt numFmtId="166" formatCode="0.0000"/>
  </numFmts>
  <fonts count="33"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1.000000"/>
      <color theme="10" tint="0"/>
      <name val="Calibri"/>
    </font>
    <font>
      <sz val="11.000000"/>
      <name val="Calibri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u/>
      <sz val="11.000000"/>
      <color theme="11" tint="0"/>
      <name val="Calibri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0.000000"/>
      <name val="Helv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1.000000"/>
      <color theme="1" tint="0"/>
      <name val="PT Astra Serif"/>
    </font>
    <font>
      <sz val="10.000000"/>
      <name val="PT Astra Serif"/>
    </font>
    <font>
      <b/>
      <sz val="14.000000"/>
      <name val="PT Astra Serif"/>
    </font>
    <font>
      <b/>
      <sz val="11.000000"/>
      <name val="PT Astra Serif"/>
    </font>
    <font>
      <sz val="11.000000"/>
      <name val="PT Astra Serif"/>
    </font>
    <font>
      <sz val="12.000000"/>
      <name val="PT Astra Serif"/>
    </font>
    <font>
      <b/>
      <sz val="12.000000"/>
      <color theme="1" tint="0"/>
      <name val="PT Astra Serif"/>
    </font>
    <font>
      <b/>
      <sz val="11.000000"/>
      <name val="Times New Roman"/>
    </font>
    <font>
      <sz val="11.000000"/>
      <name val="Times New Roman"/>
    </font>
    <font>
      <b/>
      <i/>
      <sz val="10.000000"/>
      <name val="PT Astra Serif"/>
    </font>
    <font>
      <sz val="12.000000"/>
      <color theme="1" tint="0"/>
      <name val="PT Astra Serif"/>
    </font>
    <font>
      <sz val="9.000000"/>
      <name val="PT Astra Serif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indexed="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  <fill>
      <patternFill patternType="solid">
        <fgColor indexed="65"/>
        <bgColor indexed="65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50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0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2" fillId="25" borderId="1" numFmtId="0" applyNumberFormat="1" applyFont="1" applyFill="1" applyBorder="1"/>
    <xf fontId="3" fillId="26" borderId="2" numFmtId="0" applyNumberFormat="1" applyFont="1" applyFill="1" applyBorder="1"/>
    <xf fontId="4" fillId="26" borderId="1" numFmtId="0" applyNumberFormat="1" applyFont="1" applyFill="1" applyBorder="1"/>
    <xf fontId="5" fillId="0" borderId="0" numFmtId="0" applyNumberFormat="1" applyFont="1" applyFill="1" applyBorder="1">
      <alignment vertical="top"/>
    </xf>
    <xf fontId="6" fillId="0" borderId="0" numFmtId="160" applyNumberFormat="1" applyFont="1" applyFill="1" applyBorder="1"/>
    <xf fontId="6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7" borderId="7" numFmtId="0" applyNumberFormat="1" applyFont="1" applyFill="1" applyBorder="1"/>
    <xf fontId="12" fillId="0" borderId="0" numFmtId="0" applyNumberFormat="1" applyFont="1" applyFill="1" applyBorder="1"/>
    <xf fontId="13" fillId="28" borderId="0" numFmtId="0" applyNumberFormat="1" applyFont="1" applyFill="1" applyBorder="1"/>
    <xf fontId="14" fillId="0" borderId="0" numFmtId="0" applyNumberFormat="1" applyFont="1" applyFill="1" applyBorder="1">
      <alignment vertical="top"/>
    </xf>
    <xf fontId="15" fillId="29" borderId="0" numFmtId="0" applyNumberFormat="1" applyFont="1" applyFill="1" applyBorder="1"/>
    <xf fontId="16" fillId="0" borderId="0" numFmtId="0" applyNumberFormat="1" applyFont="1" applyFill="1" applyBorder="1"/>
    <xf fontId="6" fillId="30" borderId="8" numFmtId="0" applyNumberFormat="1" applyFont="1" applyFill="1" applyBorder="1"/>
    <xf fontId="6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19" fillId="0" borderId="0" numFmtId="0" applyNumberFormat="1" applyFont="1" applyFill="1" applyBorder="1"/>
    <xf fontId="6" fillId="0" borderId="0" numFmtId="162" applyNumberFormat="1" applyFont="1" applyFill="1" applyBorder="1"/>
    <xf fontId="6" fillId="0" borderId="0" numFmtId="163" applyNumberFormat="1" applyFont="1" applyFill="1" applyBorder="1"/>
    <xf fontId="20" fillId="31" borderId="0" numFmtId="0" applyNumberFormat="1" applyFont="1" applyFill="1" applyBorder="1"/>
  </cellStyleXfs>
  <cellXfs count="68">
    <xf fontId="0" fillId="0" borderId="0" numFmtId="0" xfId="0"/>
    <xf fontId="0" fillId="0" borderId="10" numFmtId="0" xfId="0" applyBorder="1"/>
    <xf fontId="0" fillId="0" borderId="10" numFmtId="0" xfId="0" applyBorder="1" applyAlignment="1">
      <alignment horizontal="center"/>
    </xf>
    <xf fontId="0" fillId="0" borderId="10" numFmtId="0" xfId="0" applyBorder="1" applyAlignment="1">
      <alignment wrapText="1"/>
    </xf>
    <xf fontId="21" fillId="0" borderId="0" numFmtId="0" xfId="0" applyFont="1"/>
    <xf fontId="22" fillId="0" borderId="0" numFmtId="0" xfId="0" applyFont="1"/>
    <xf fontId="23" fillId="0" borderId="0" numFmtId="0" xfId="0" applyFont="1"/>
    <xf fontId="23" fillId="0" borderId="11" numFmtId="0" xfId="0" applyFont="1" applyBorder="1" applyAlignment="1">
      <alignment horizontal="center"/>
    </xf>
    <xf fontId="22" fillId="0" borderId="0" numFmtId="0" xfId="0" applyFont="1" applyAlignment="1">
      <alignment vertical="top"/>
    </xf>
    <xf fontId="24" fillId="0" borderId="10" numFmtId="0" xfId="0" applyFont="1" applyBorder="1" applyAlignment="1">
      <alignment horizontal="left" vertical="center" wrapText="1"/>
    </xf>
    <xf fontId="25" fillId="0" borderId="10" numFmtId="0" xfId="0" applyFont="1" applyBorder="1" applyAlignment="1">
      <alignment horizontal="left" vertical="center" wrapText="1"/>
    </xf>
    <xf fontId="26" fillId="0" borderId="0" numFmtId="0" xfId="0" applyFont="1" applyAlignment="1">
      <alignment vertical="top"/>
    </xf>
    <xf fontId="27" fillId="0" borderId="10" numFmtId="0" xfId="0" applyFont="1" applyBorder="1" applyAlignment="1">
      <alignment horizontal="center" vertical="center" wrapText="1"/>
    </xf>
    <xf fontId="24" fillId="0" borderId="10" numFmtId="0" xfId="0" applyFont="1" applyBorder="1" applyAlignment="1">
      <alignment horizontal="center" vertical="center" wrapText="1"/>
    </xf>
    <xf fontId="24" fillId="0" borderId="12" numFmtId="0" xfId="0" applyFont="1" applyBorder="1" applyAlignment="1">
      <alignment horizontal="center" vertical="center" wrapText="1"/>
    </xf>
    <xf fontId="24" fillId="0" borderId="10" numFmtId="2" xfId="0" applyNumberFormat="1" applyFont="1" applyBorder="1" applyAlignment="1">
      <alignment horizontal="center" vertical="top" wrapText="1"/>
    </xf>
    <xf fontId="24" fillId="0" borderId="13" numFmtId="0" xfId="0" applyFont="1" applyBorder="1" applyAlignment="1">
      <alignment horizontal="center" vertical="top" wrapText="1"/>
    </xf>
    <xf fontId="24" fillId="0" borderId="14" numFmtId="0" xfId="0" applyFont="1" applyBorder="1" applyAlignment="1">
      <alignment horizontal="center" vertical="top" wrapText="1"/>
    </xf>
    <xf fontId="24" fillId="0" borderId="15" numFmtId="0" xfId="0" applyFont="1" applyBorder="1" applyAlignment="1">
      <alignment horizontal="center" vertical="top" wrapText="1"/>
    </xf>
    <xf fontId="24" fillId="0" borderId="16" numFmtId="0" xfId="0" applyFont="1" applyBorder="1" applyAlignment="1">
      <alignment horizontal="center" vertical="center" wrapText="1"/>
    </xf>
    <xf fontId="28" fillId="32" borderId="0" numFmtId="0" xfId="0" applyFont="1" applyFill="1" applyAlignment="1">
      <alignment horizontal="center" vertical="top" wrapText="1"/>
    </xf>
    <xf fontId="28" fillId="32" borderId="10" numFmtId="0" xfId="0" applyFont="1" applyFill="1" applyBorder="1" applyAlignment="1">
      <alignment horizontal="center" vertical="top" wrapText="1"/>
    </xf>
    <xf fontId="28" fillId="0" borderId="0" numFmtId="0" xfId="0" applyFont="1" applyAlignment="1">
      <alignment horizontal="center" vertical="top" wrapText="1"/>
    </xf>
    <xf fontId="24" fillId="0" borderId="10" numFmtId="0" xfId="0" applyFont="1" applyBorder="1" applyAlignment="1">
      <alignment horizontal="center" vertical="top" wrapText="1"/>
    </xf>
    <xf fontId="24" fillId="0" borderId="0" numFmtId="0" xfId="0" applyFont="1" applyAlignment="1">
      <alignment horizontal="center" vertical="top" wrapText="1"/>
    </xf>
    <xf fontId="25" fillId="0" borderId="0" numFmtId="0" xfId="0" applyFont="1" applyAlignment="1">
      <alignment horizontal="center" vertical="center"/>
    </xf>
    <xf fontId="25" fillId="0" borderId="10" numFmtId="0" xfId="0" applyFont="1" applyBorder="1" applyAlignment="1">
      <alignment horizontal="center" vertical="center" wrapText="1"/>
    </xf>
    <xf fontId="21" fillId="0" borderId="10" numFmtId="0" xfId="0" applyFont="1" applyBorder="1" applyAlignment="1">
      <alignment horizontal="left" vertical="center" wrapText="1"/>
    </xf>
    <xf fontId="25" fillId="0" borderId="0" numFmtId="0" xfId="0" applyFont="1" applyAlignment="1">
      <alignment horizontal="center" vertical="center" wrapText="1"/>
    </xf>
    <xf fontId="29" fillId="32" borderId="15" numFmtId="164" xfId="0" applyNumberFormat="1" applyFont="1" applyFill="1" applyBorder="1" applyAlignment="1">
      <alignment horizontal="center" vertical="center" wrapText="1"/>
    </xf>
    <xf fontId="29" fillId="32" borderId="10" numFmtId="164" xfId="0" applyNumberFormat="1" applyFont="1" applyFill="1" applyBorder="1" applyAlignment="1">
      <alignment horizontal="center" vertical="center" wrapText="1"/>
    </xf>
    <xf fontId="29" fillId="0" borderId="10" numFmtId="164" xfId="0" applyNumberFormat="1" applyFont="1" applyBorder="1" applyAlignment="1">
      <alignment horizontal="center" vertical="center" wrapText="1"/>
    </xf>
    <xf fontId="25" fillId="33" borderId="10" numFmtId="2" xfId="0" applyNumberFormat="1" applyFont="1" applyFill="1" applyBorder="1" applyAlignment="1">
      <alignment horizontal="center" vertical="center" wrapText="1"/>
    </xf>
    <xf fontId="25" fillId="33" borderId="10" numFmtId="0" xfId="0" applyFont="1" applyFill="1" applyBorder="1" applyAlignment="1">
      <alignment horizontal="center" vertical="center"/>
    </xf>
    <xf fontId="25" fillId="33" borderId="10" numFmtId="4" xfId="0" applyNumberFormat="1" applyFont="1" applyFill="1" applyBorder="1" applyAlignment="1">
      <alignment horizontal="center" vertical="center" wrapText="1"/>
    </xf>
    <xf fontId="25" fillId="0" borderId="0" numFmtId="4" xfId="0" applyNumberFormat="1" applyFont="1" applyAlignment="1">
      <alignment horizontal="center" vertical="center"/>
    </xf>
    <xf fontId="30" fillId="0" borderId="0" numFmtId="0" xfId="0" applyFont="1" applyAlignment="1">
      <alignment horizontal="center" vertical="center"/>
    </xf>
    <xf fontId="30" fillId="0" borderId="13" numFmtId="0" xfId="0" applyFont="1" applyBorder="1" applyAlignment="1">
      <alignment horizontal="center" vertical="center" wrapText="1"/>
    </xf>
    <xf fontId="30" fillId="0" borderId="14" numFmtId="0" xfId="0" applyFont="1" applyBorder="1" applyAlignment="1">
      <alignment horizontal="center" vertical="center" wrapText="1"/>
    </xf>
    <xf fontId="30" fillId="0" borderId="10" numFmtId="0" xfId="0" applyFont="1" applyBorder="1" applyAlignment="1">
      <alignment horizontal="center" vertical="center" wrapText="1"/>
    </xf>
    <xf fontId="30" fillId="0" borderId="15" numFmtId="4" xfId="0" applyNumberFormat="1" applyFont="1" applyBorder="1" applyAlignment="1">
      <alignment horizontal="center" vertical="center" wrapText="1"/>
    </xf>
    <xf fontId="30" fillId="0" borderId="17" numFmtId="4" xfId="0" applyNumberFormat="1" applyFont="1" applyBorder="1" applyAlignment="1">
      <alignment horizontal="center" vertical="center"/>
    </xf>
    <xf fontId="30" fillId="0" borderId="10" numFmtId="165" xfId="0" applyNumberFormat="1" applyFont="1" applyBorder="1" applyAlignment="1">
      <alignment horizontal="center" vertical="center" wrapText="1"/>
    </xf>
    <xf fontId="30" fillId="0" borderId="10" numFmtId="4" xfId="0" applyNumberFormat="1" applyFont="1" applyBorder="1" applyAlignment="1">
      <alignment horizontal="center" vertical="center" wrapText="1"/>
    </xf>
    <xf fontId="30" fillId="0" borderId="10" numFmtId="2" xfId="0" applyNumberFormat="1" applyFont="1" applyBorder="1" applyAlignment="1">
      <alignment horizontal="center" vertical="center" wrapText="1"/>
    </xf>
    <xf fontId="30" fillId="0" borderId="17" numFmtId="2" xfId="0" applyNumberFormat="1" applyFont="1" applyBorder="1" applyAlignment="1">
      <alignment horizontal="center" vertical="center"/>
    </xf>
    <xf fontId="30" fillId="0" borderId="0" numFmtId="4" xfId="0" applyNumberFormat="1" applyFont="1" applyAlignment="1">
      <alignment horizontal="center" vertical="center"/>
    </xf>
    <xf fontId="30" fillId="0" borderId="0" numFmtId="2" xfId="0" applyNumberFormat="1" applyFont="1" applyAlignment="1">
      <alignment horizontal="center" vertical="center"/>
    </xf>
    <xf fontId="25" fillId="0" borderId="18" numFmtId="0" xfId="0" applyFont="1" applyBorder="1" applyAlignment="1" applyProtection="1">
      <alignment horizontal="left" vertical="top" wrapText="1"/>
      <protection locked="0"/>
    </xf>
    <xf fontId="25" fillId="0" borderId="0" numFmtId="0" xfId="0" applyFont="1" applyAlignment="1" applyProtection="1">
      <alignment vertical="center"/>
      <protection locked="0"/>
    </xf>
    <xf fontId="25" fillId="0" borderId="0" numFmtId="0" xfId="0" applyFont="1" applyAlignment="1" applyProtection="1">
      <alignment horizontal="left" vertical="top" wrapText="1"/>
      <protection locked="0"/>
    </xf>
    <xf fontId="22" fillId="0" borderId="0" numFmtId="0" xfId="0" applyFont="1" applyAlignment="1" applyProtection="1">
      <alignment vertical="center"/>
      <protection locked="0"/>
    </xf>
    <xf fontId="26" fillId="0" borderId="0" numFmtId="0" xfId="0" applyFont="1" applyAlignment="1" applyProtection="1">
      <alignment horizontal="left"/>
      <protection locked="0"/>
    </xf>
    <xf fontId="26" fillId="0" borderId="0" numFmtId="166" xfId="0" applyNumberFormat="1" applyFont="1" applyAlignment="1" applyProtection="1">
      <alignment horizontal="center" vertical="center"/>
      <protection locked="0"/>
    </xf>
    <xf fontId="26" fillId="0" borderId="0" numFmtId="0" xfId="0" applyFont="1" applyAlignment="1" applyProtection="1">
      <alignment horizontal="center" wrapText="1"/>
      <protection locked="0"/>
    </xf>
    <xf fontId="26" fillId="0" borderId="0" numFmtId="0" xfId="0" applyFont="1" applyAlignment="1" applyProtection="1">
      <alignment vertical="center"/>
      <protection locked="0"/>
    </xf>
    <xf fontId="31" fillId="0" borderId="0" numFmtId="0" xfId="0" applyFont="1"/>
    <xf fontId="32" fillId="0" borderId="0" numFmtId="0" xfId="0" applyFont="1"/>
    <xf fontId="32" fillId="0" borderId="0" numFmtId="0" xfId="0" applyFont="1" applyAlignment="1">
      <alignment horizontal="left"/>
    </xf>
    <xf fontId="25" fillId="0" borderId="0" numFmtId="0" xfId="0" applyFont="1" applyAlignment="1" applyProtection="1">
      <alignment horizontal="left" wrapText="1"/>
      <protection locked="0"/>
    </xf>
    <xf fontId="25" fillId="33" borderId="0" numFmtId="4" xfId="0" applyNumberFormat="1" applyFont="1" applyFill="1" applyAlignment="1">
      <alignment horizontal="center" vertical="center" wrapText="1"/>
    </xf>
    <xf fontId="32" fillId="0" borderId="0" numFmtId="4" xfId="0" applyNumberFormat="1" applyFont="1"/>
    <xf fontId="25" fillId="0" borderId="0" numFmtId="0" xfId="0" applyFont="1" applyAlignment="1">
      <alignment horizontal="left"/>
    </xf>
    <xf fontId="25" fillId="0" borderId="0" numFmtId="166" xfId="0" applyNumberFormat="1" applyFont="1" applyAlignment="1" applyProtection="1">
      <alignment horizontal="center" vertical="center"/>
      <protection locked="0"/>
    </xf>
    <xf fontId="25" fillId="0" borderId="0" numFmtId="0" xfId="0" applyFont="1" applyAlignment="1" applyProtection="1">
      <alignment horizontal="center" wrapText="1"/>
      <protection locked="0"/>
    </xf>
    <xf fontId="25" fillId="0" borderId="0" numFmtId="0" xfId="0" applyFont="1"/>
    <xf fontId="25" fillId="0" borderId="0" numFmtId="4" xfId="0" applyNumberFormat="1" applyFont="1"/>
    <xf fontId="0" fillId="0" borderId="0" numFmtId="4" xfId="0" applyNumberFormat="1"/>
  </cellXfs>
  <cellStyles count="50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Стиль 1" xfId="45"/>
    <cellStyle name="Текст предупреждения" xfId="46" builtinId="11"/>
    <cellStyle name="Финансовый" xfId="47" builtinId="3"/>
    <cellStyle name="Финансовый [0]" xfId="48" builtinId="6"/>
    <cellStyle name="Хороший" xfId="49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10</xdr:col>
      <xdr:colOff>185848</xdr:colOff>
      <xdr:row>5</xdr:row>
      <xdr:rowOff>948778</xdr:rowOff>
    </xdr:from>
    <xdr:to>
      <xdr:col>10</xdr:col>
      <xdr:colOff>936276</xdr:colOff>
      <xdr:row>5</xdr:row>
      <xdr:rowOff>1299826</xdr:rowOff>
    </xdr:to>
    <xdr:pic>
      <xdr:nvPicPr>
        <xdr:cNvPr id="10976" name="Picture 1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9063148" y="3358603"/>
          <a:ext cx="750427" cy="351047"/>
        </a:xfrm>
        <a:prstGeom prst="rect">
          <a:avLst/>
        </a:prstGeom>
        <a:noFill/>
      </xdr:spPr>
    </xdr:pic>
    <xdr:clientData/>
  </xdr:twoCellAnchor>
  <xdr:twoCellAnchor editAs="twoCell">
    <xdr:from>
      <xdr:col>9</xdr:col>
      <xdr:colOff>18024</xdr:colOff>
      <xdr:row>5</xdr:row>
      <xdr:rowOff>920314</xdr:rowOff>
    </xdr:from>
    <xdr:to>
      <xdr:col>9</xdr:col>
      <xdr:colOff>984049</xdr:colOff>
      <xdr:row>5</xdr:row>
      <xdr:rowOff>1356753</xdr:rowOff>
    </xdr:to>
    <xdr:pic>
      <xdr:nvPicPr>
        <xdr:cNvPr id="10977" name="Picture 2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771375" y="3330139"/>
          <a:ext cx="966024" cy="436438"/>
        </a:xfrm>
        <a:prstGeom prst="rect">
          <a:avLst/>
        </a:prstGeom>
        <a:noFill/>
      </xdr:spPr>
    </xdr:pic>
    <xdr:clientData/>
  </xdr:twoCellAnchor>
  <xdr:twoCellAnchor editAs="twoCell">
    <xdr:from>
      <xdr:col>11</xdr:col>
      <xdr:colOff>163170</xdr:colOff>
      <xdr:row>5</xdr:row>
      <xdr:rowOff>1802679</xdr:rowOff>
    </xdr:from>
    <xdr:to>
      <xdr:col>11</xdr:col>
      <xdr:colOff>1578432</xdr:colOff>
      <xdr:row>5</xdr:row>
      <xdr:rowOff>2106289</xdr:rowOff>
    </xdr:to>
    <xdr:pic>
      <xdr:nvPicPr>
        <xdr:cNvPr id="10978" name="Picture 5"/>
        <xdr:cNvPicPr>
          <a:picLocks noChangeAspect="1"/>
        </xdr:cNvPicPr>
      </xdr:nvPicPr>
      <xdr:blipFill>
        <a:blip r:embed="rId3"/>
        <a:stretch/>
      </xdr:blipFill>
      <xdr:spPr bwMode="auto">
        <a:xfrm>
          <a:off x="10097745" y="4212504"/>
          <a:ext cx="1415261" cy="303609"/>
        </a:xfrm>
        <a:prstGeom prst="rect">
          <a:avLst/>
        </a:prstGeom>
        <a:noFill/>
      </xdr:spPr>
    </xdr:pic>
    <xdr:clientData/>
  </xdr:twoCellAnchor>
  <xdr:twoCellAnchor editAs="twoCell">
    <xdr:from>
      <xdr:col>11</xdr:col>
      <xdr:colOff>254746</xdr:colOff>
      <xdr:row>5</xdr:row>
      <xdr:rowOff>1461119</xdr:rowOff>
    </xdr:from>
    <xdr:to>
      <xdr:col>11</xdr:col>
      <xdr:colOff>426242</xdr:colOff>
      <xdr:row>5</xdr:row>
      <xdr:rowOff>1736265</xdr:rowOff>
    </xdr:to>
    <xdr:pic>
      <xdr:nvPicPr>
        <xdr:cNvPr id="10979" name="Picture 6"/>
        <xdr:cNvPicPr>
          <a:picLocks noChangeAspect="1"/>
        </xdr:cNvPicPr>
      </xdr:nvPicPr>
      <xdr:blipFill>
        <a:blip r:embed="rId4"/>
        <a:stretch/>
      </xdr:blipFill>
      <xdr:spPr bwMode="auto">
        <a:xfrm>
          <a:off x="10189321" y="3870944"/>
          <a:ext cx="171495" cy="275145"/>
        </a:xfrm>
        <a:prstGeom prst="rect">
          <a:avLst/>
        </a:prstGeom>
        <a:noFill/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D7" activeCellId="0" sqref="D7"/>
    </sheetView>
  </sheetViews>
  <sheetFormatPr baseColWidth="8" defaultRowHeight="15" customHeight="1"/>
  <cols>
    <col customWidth="1" min="1" max="1" width="26.140599999999999"/>
    <col customWidth="1" min="5" max="5" width="10"/>
    <col customWidth="1" min="7" max="7" width="10.140599999999999"/>
    <col customWidth="1" min="9" max="9" width="10.5703"/>
  </cols>
  <sheetData>
    <row r="1" ht="15">
      <c r="A1" s="1"/>
      <c r="B1" s="1"/>
      <c r="C1" s="1"/>
      <c r="D1" s="1"/>
      <c r="E1" s="2" t="s">
        <v>0</v>
      </c>
      <c r="F1" s="1"/>
      <c r="G1" s="2" t="s">
        <v>0</v>
      </c>
      <c r="H1" s="1"/>
      <c r="I1" s="2" t="s">
        <v>0</v>
      </c>
      <c r="J1" s="1"/>
    </row>
    <row r="2" ht="28.5">
      <c r="A2" s="3" t="s">
        <v>1</v>
      </c>
      <c r="B2" s="3" t="s">
        <v>2</v>
      </c>
      <c r="C2" s="3" t="s">
        <v>3</v>
      </c>
      <c r="D2" s="3" t="s">
        <v>4</v>
      </c>
      <c r="E2" s="2"/>
      <c r="F2" s="3" t="s">
        <v>4</v>
      </c>
      <c r="G2" s="2"/>
      <c r="H2" s="3" t="s">
        <v>4</v>
      </c>
      <c r="I2" s="2"/>
      <c r="J2" s="1"/>
    </row>
    <row r="3" ht="15">
      <c r="A3" s="3" t="s">
        <v>5</v>
      </c>
      <c r="B3" s="3" t="s">
        <v>6</v>
      </c>
      <c r="C3" s="3">
        <v>4666.8000000000002</v>
      </c>
      <c r="D3" s="3">
        <v>40</v>
      </c>
      <c r="E3" s="3">
        <f t="shared" ref="E3:E9" si="0">D3*C3</f>
        <v>186672</v>
      </c>
      <c r="F3" s="3">
        <v>27</v>
      </c>
      <c r="G3" s="1">
        <f t="shared" ref="G3:G9" si="1">F3*C3</f>
        <v>126003.60000000001</v>
      </c>
      <c r="H3" s="1">
        <v>50</v>
      </c>
      <c r="I3" s="1">
        <f>H3*C3</f>
        <v>233340</v>
      </c>
      <c r="J3" s="1"/>
    </row>
    <row r="4" ht="42.75">
      <c r="A4" s="3" t="s">
        <v>7</v>
      </c>
      <c r="B4" s="3" t="s">
        <v>6</v>
      </c>
      <c r="C4" s="3">
        <v>2522.27</v>
      </c>
      <c r="D4" s="3">
        <v>5</v>
      </c>
      <c r="E4" s="3">
        <f t="shared" si="0"/>
        <v>12611.35</v>
      </c>
      <c r="F4" s="3">
        <v>12</v>
      </c>
      <c r="G4" s="1">
        <f t="shared" si="1"/>
        <v>30267.239999999998</v>
      </c>
      <c r="H4" s="1" t="s">
        <v>8</v>
      </c>
      <c r="I4" s="1">
        <f>10*C4</f>
        <v>25222.700000000001</v>
      </c>
      <c r="J4" s="1"/>
    </row>
    <row r="5" ht="15">
      <c r="A5" s="3"/>
      <c r="B5" s="3"/>
      <c r="C5" s="3"/>
      <c r="D5" s="3"/>
      <c r="E5" s="3"/>
      <c r="F5" s="3"/>
      <c r="G5" s="1"/>
      <c r="H5" s="1" t="s">
        <v>9</v>
      </c>
      <c r="I5" s="1">
        <f>15*C4</f>
        <v>37834.050000000003</v>
      </c>
      <c r="J5" s="1"/>
    </row>
    <row r="6" ht="15">
      <c r="A6" s="3" t="s">
        <v>10</v>
      </c>
      <c r="B6" s="3" t="s">
        <v>6</v>
      </c>
      <c r="C6" s="3">
        <v>1135.01</v>
      </c>
      <c r="D6" s="3">
        <v>60</v>
      </c>
      <c r="E6" s="3">
        <f t="shared" si="0"/>
        <v>68100.600000000006</v>
      </c>
      <c r="F6" s="3">
        <v>30</v>
      </c>
      <c r="G6" s="1">
        <f t="shared" si="1"/>
        <v>34050.300000000003</v>
      </c>
      <c r="H6" s="1">
        <v>20</v>
      </c>
      <c r="I6" s="1">
        <f t="shared" ref="I6:I9" si="2">H6*C6</f>
        <v>22700.200000000001</v>
      </c>
      <c r="J6" s="1"/>
    </row>
    <row r="7" ht="15">
      <c r="A7" s="3" t="s">
        <v>11</v>
      </c>
      <c r="B7" s="3" t="s">
        <v>6</v>
      </c>
      <c r="C7" s="3">
        <v>849</v>
      </c>
      <c r="D7" s="3">
        <v>40</v>
      </c>
      <c r="E7" s="3">
        <f t="shared" si="0"/>
        <v>33960</v>
      </c>
      <c r="F7" s="3">
        <v>25</v>
      </c>
      <c r="G7" s="1">
        <f t="shared" si="1"/>
        <v>21225</v>
      </c>
      <c r="H7" s="1">
        <v>30</v>
      </c>
      <c r="I7" s="1">
        <f t="shared" si="2"/>
        <v>25470</v>
      </c>
      <c r="J7" s="1"/>
    </row>
    <row r="8" ht="15">
      <c r="A8" s="3" t="s">
        <v>12</v>
      </c>
      <c r="B8" s="3" t="s">
        <v>13</v>
      </c>
      <c r="C8" s="3">
        <v>815</v>
      </c>
      <c r="D8" s="3">
        <v>20</v>
      </c>
      <c r="E8" s="3">
        <f t="shared" si="0"/>
        <v>16300</v>
      </c>
      <c r="F8" s="3">
        <v>25</v>
      </c>
      <c r="G8" s="1">
        <f t="shared" si="1"/>
        <v>20375</v>
      </c>
      <c r="H8" s="1">
        <v>35</v>
      </c>
      <c r="I8" s="1">
        <f t="shared" si="2"/>
        <v>28525</v>
      </c>
      <c r="J8" s="1"/>
    </row>
    <row r="9" ht="15">
      <c r="A9" s="3" t="s">
        <v>14</v>
      </c>
      <c r="B9" s="3"/>
      <c r="C9" s="3">
        <v>1519.0699999999999</v>
      </c>
      <c r="D9" s="3">
        <v>250</v>
      </c>
      <c r="E9" s="3">
        <f t="shared" si="0"/>
        <v>379767.5</v>
      </c>
      <c r="F9" s="3">
        <v>170</v>
      </c>
      <c r="G9" s="1">
        <f t="shared" si="1"/>
        <v>258241.89999999999</v>
      </c>
      <c r="H9" s="1">
        <v>250</v>
      </c>
      <c r="I9" s="1">
        <f t="shared" si="2"/>
        <v>379767.5</v>
      </c>
      <c r="J9" s="1"/>
    </row>
    <row r="10" ht="15">
      <c r="A10" s="3"/>
      <c r="B10" s="3"/>
      <c r="C10" s="3"/>
      <c r="D10" s="3"/>
      <c r="E10" s="3">
        <f>E3+E4+E6+E7+E8+E9</f>
        <v>697411.44999999995</v>
      </c>
      <c r="F10" s="3"/>
      <c r="G10" s="1">
        <f>G3+G4+G6+G7+G8+G9</f>
        <v>490163.04000000004</v>
      </c>
      <c r="H10" s="1"/>
      <c r="I10" s="1">
        <f>I3+I4+I5+I6+I7+I8+I9</f>
        <v>752859.44999999995</v>
      </c>
      <c r="J10" s="1"/>
    </row>
  </sheetData>
  <mergeCells count="3">
    <mergeCell ref="E1:E2"/>
    <mergeCell ref="G1:G2"/>
    <mergeCell ref="I1:I2"/>
  </mergeCells>
  <printOptions headings="0" gridLines="0"/>
  <pageMargins left="0.69999999999999996" right="0.69999999999999996" top="0.75" bottom="0.75" header="0.29999999999999999" footer="0.29999999999999999"/>
  <pageSetup paperSize="9" scale="90" firstPageNumber="1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&amp;Cцена в теплое время года (с 01.11. по 31.03)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96" workbookViewId="0">
      <selection activeCell="B10" activeCellId="0" sqref="B10"/>
    </sheetView>
  </sheetViews>
  <sheetFormatPr baseColWidth="8" defaultRowHeight="12.75" customHeight="1"/>
  <cols>
    <col customWidth="1" min="1" max="1" style="5" width="4.1406200000000002"/>
    <col customWidth="1" min="2" max="2" style="5" width="37.570300000000003"/>
    <col customWidth="1" hidden="1" min="3" max="3" style="5" width="24.2852"/>
    <col customWidth="1" min="4" max="4" style="5" width="5.8554700000000004"/>
    <col customWidth="1" min="5" max="5" style="5" width="6.8554700000000004"/>
    <col customWidth="1" min="6" max="6" style="5" width="15.2852"/>
    <col customWidth="1" min="7" max="7" style="5" width="15.710900000000001"/>
    <col customWidth="1" min="8" max="8" style="5" width="13.8515625"/>
    <col customWidth="1" min="9" max="9" style="5" width="17"/>
    <col customWidth="1" min="10" max="10" style="5" width="16.855499999999999"/>
    <col customWidth="1" min="11" max="11" style="5" width="15.855499999999999"/>
    <col customWidth="1" min="12" max="12" style="5" width="26.855499999999999"/>
    <col customWidth="1" min="13" max="14" style="5" width="13.425800000000001"/>
    <col customWidth="1" min="15" max="15" style="5" width="17.00390625"/>
    <col customWidth="1" min="16" max="16" style="5" width="14"/>
    <col customWidth="1" min="17" max="17" style="5" width="17"/>
    <col customWidth="1" min="18" max="18" style="5" width="14.425800000000001"/>
    <col customWidth="1" min="19" max="255" style="5" width="9.1406200000000002"/>
    <col min="256" max="16384" style="4" width="9.140625"/>
  </cols>
  <sheetData>
    <row r="1" s="6" customFormat="1" ht="25.5" customHeight="1">
      <c r="A1" s="7" t="s">
        <v>15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"/>
      <c r="Q1" s="6"/>
    </row>
    <row r="2" s="8" customFormat="1" ht="44.25" customHeight="1">
      <c r="A2" s="9" t="s">
        <v>16</v>
      </c>
      <c r="B2" s="9"/>
      <c r="C2" s="9"/>
      <c r="D2" s="9"/>
      <c r="E2" s="9"/>
      <c r="F2" s="9"/>
      <c r="G2" s="10" t="s">
        <v>17</v>
      </c>
      <c r="H2" s="10"/>
      <c r="I2" s="10"/>
      <c r="J2" s="10"/>
      <c r="K2" s="10"/>
      <c r="L2" s="10"/>
      <c r="M2" s="10"/>
      <c r="N2" s="10"/>
      <c r="O2" s="10"/>
      <c r="P2" s="11"/>
      <c r="Q2" s="8"/>
    </row>
    <row r="3" s="8" customFormat="1" ht="42" customHeight="1">
      <c r="A3" s="9"/>
      <c r="B3" s="9"/>
      <c r="C3" s="9"/>
      <c r="D3" s="9"/>
      <c r="E3" s="9"/>
      <c r="F3" s="9"/>
      <c r="G3" s="10" t="s">
        <v>18</v>
      </c>
      <c r="H3" s="10"/>
      <c r="I3" s="10"/>
      <c r="J3" s="10"/>
      <c r="K3" s="10"/>
      <c r="L3" s="10"/>
      <c r="M3" s="10"/>
      <c r="N3" s="10"/>
      <c r="O3" s="10"/>
      <c r="P3" s="11"/>
      <c r="Q3" s="8"/>
    </row>
    <row r="4" s="8" customFormat="1" ht="48" customHeight="1">
      <c r="A4" s="12" t="s">
        <v>19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8"/>
      <c r="Q4" s="8"/>
    </row>
    <row r="5" ht="63.75" customHeight="1">
      <c r="A5" s="13" t="s">
        <v>20</v>
      </c>
      <c r="B5" s="14" t="s">
        <v>21</v>
      </c>
      <c r="C5" s="13" t="s">
        <v>22</v>
      </c>
      <c r="D5" s="13" t="s">
        <v>23</v>
      </c>
      <c r="E5" s="13" t="s">
        <v>24</v>
      </c>
      <c r="F5" s="13" t="s">
        <v>25</v>
      </c>
      <c r="G5" s="13"/>
      <c r="H5" s="13"/>
      <c r="I5" s="15" t="s">
        <v>26</v>
      </c>
      <c r="J5" s="15"/>
      <c r="K5" s="15"/>
      <c r="L5" s="16" t="s">
        <v>27</v>
      </c>
      <c r="M5" s="17"/>
      <c r="N5" s="17"/>
      <c r="O5" s="18"/>
      <c r="P5" s="5"/>
      <c r="Q5" s="5"/>
    </row>
    <row r="6" ht="191.25" customHeight="1">
      <c r="A6" s="13"/>
      <c r="B6" s="19"/>
      <c r="C6" s="13"/>
      <c r="D6" s="13"/>
      <c r="E6" s="13"/>
      <c r="F6" s="20" t="s">
        <v>28</v>
      </c>
      <c r="G6" s="21" t="s">
        <v>29</v>
      </c>
      <c r="H6" s="22" t="s">
        <v>30</v>
      </c>
      <c r="I6" s="23" t="s">
        <v>31</v>
      </c>
      <c r="J6" s="23" t="s">
        <v>32</v>
      </c>
      <c r="K6" s="23" t="s">
        <v>33</v>
      </c>
      <c r="L6" s="24" t="s">
        <v>34</v>
      </c>
      <c r="M6" s="23" t="s">
        <v>35</v>
      </c>
      <c r="N6" s="24" t="s">
        <v>36</v>
      </c>
      <c r="O6" s="23" t="s">
        <v>37</v>
      </c>
      <c r="P6" s="5"/>
      <c r="Q6" s="5"/>
    </row>
    <row r="7" s="25" customFormat="1" ht="84.75" customHeight="1">
      <c r="A7" s="26">
        <v>1</v>
      </c>
      <c r="B7" s="27" t="s">
        <v>38</v>
      </c>
      <c r="C7" s="13"/>
      <c r="D7" s="28" t="s">
        <v>39</v>
      </c>
      <c r="E7" s="26">
        <v>1</v>
      </c>
      <c r="F7" s="29">
        <v>5000</v>
      </c>
      <c r="G7" s="30">
        <v>8400</v>
      </c>
      <c r="H7" s="31">
        <v>5000</v>
      </c>
      <c r="I7" s="32">
        <f>AVERAGE(F7:H7)</f>
        <v>6133.333333333333</v>
      </c>
      <c r="J7" s="33">
        <f>SQRT(((SUM((POWER(H7-I7,2)),(POWER(G7-I7,2)),(POWER(F7-I7,2)),)/(COLUMNS(F7:H7)-1))))</f>
        <v>1962.9909152447276</v>
      </c>
      <c r="K7" s="33">
        <f>J7/I7*100</f>
        <v>32.005286661598817</v>
      </c>
      <c r="L7" s="34">
        <f>((E7/3)*(SUM(F7:H7)))</f>
        <v>6133.333333333333</v>
      </c>
      <c r="M7" s="32">
        <f>L7/E7</f>
        <v>6133.333333333333</v>
      </c>
      <c r="N7" s="32">
        <f>ROUNDDOWN(M7,2)</f>
        <v>6133.3299999999999</v>
      </c>
      <c r="O7" s="32">
        <f>N7*E7</f>
        <v>6133.3299999999999</v>
      </c>
      <c r="P7" s="3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</row>
    <row r="8" s="36" customFormat="1" ht="32.25" customHeight="1">
      <c r="A8" s="37" t="s">
        <v>40</v>
      </c>
      <c r="B8" s="38"/>
      <c r="C8" s="38"/>
      <c r="D8" s="39"/>
      <c r="E8" s="40"/>
      <c r="F8" s="41">
        <f>(E7*F7)</f>
        <v>5000</v>
      </c>
      <c r="G8" s="41">
        <f>(E7*G7)</f>
        <v>8400</v>
      </c>
      <c r="H8" s="41">
        <f>(E7*H7)</f>
        <v>5000</v>
      </c>
      <c r="I8" s="42"/>
      <c r="J8" s="39"/>
      <c r="K8" s="39"/>
      <c r="L8" s="43">
        <f>SUM(L7:L7)</f>
        <v>6133.333333333333</v>
      </c>
      <c r="M8" s="44">
        <f>SUM(M7:M7)</f>
        <v>6133.333333333333</v>
      </c>
      <c r="N8" s="44">
        <f>SUM(N7:N7)</f>
        <v>6133.3299999999999</v>
      </c>
      <c r="O8" s="45">
        <f>SUM(O7:O7)</f>
        <v>6133.3299999999999</v>
      </c>
      <c r="P8" s="46"/>
      <c r="Q8" s="46"/>
      <c r="R8" s="47"/>
    </row>
    <row r="9" ht="20.25" customHeight="1">
      <c r="A9" s="48" t="s">
        <v>41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5"/>
      <c r="Q9" s="5"/>
    </row>
    <row r="10" s="49" customFormat="1" ht="102.75" customHeight="1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49"/>
      <c r="Q10" s="49"/>
    </row>
    <row r="11" s="51" customFormat="1" ht="24" customHeight="1">
      <c r="A11" s="52" t="s">
        <v>42</v>
      </c>
      <c r="B11" s="5"/>
      <c r="C11" s="5"/>
      <c r="D11" s="5"/>
      <c r="E11" s="5"/>
      <c r="F11" s="5"/>
      <c r="G11" s="53"/>
      <c r="H11" s="54"/>
      <c r="I11" s="55"/>
      <c r="J11" s="49"/>
      <c r="K11" s="49"/>
      <c r="L11" s="49"/>
      <c r="M11" s="56"/>
      <c r="N11" s="49"/>
      <c r="O11" s="49"/>
    </row>
    <row r="12" s="57" customFormat="1" ht="15" customHeight="1">
      <c r="A12" s="58" t="s">
        <v>43</v>
      </c>
      <c r="B12" s="59" t="s">
        <v>44</v>
      </c>
      <c r="C12" s="5"/>
      <c r="D12" s="5"/>
      <c r="E12" s="5"/>
      <c r="F12" s="60"/>
      <c r="G12" s="60"/>
      <c r="H12" s="60"/>
      <c r="I12" s="57"/>
      <c r="L12" s="49"/>
    </row>
    <row r="13" s="57" customFormat="1" ht="15" customHeight="1">
      <c r="A13" s="58"/>
      <c r="B13" s="59"/>
      <c r="C13" s="5"/>
      <c r="D13" s="5"/>
      <c r="E13" s="5"/>
      <c r="F13" s="60"/>
      <c r="G13" s="60"/>
      <c r="H13" s="60"/>
      <c r="I13" s="57"/>
      <c r="K13" s="61"/>
      <c r="L13" s="49"/>
    </row>
    <row r="14" s="51" customFormat="1" ht="16.5" customHeight="1">
      <c r="A14" s="62" t="s">
        <v>45</v>
      </c>
      <c r="B14" s="5"/>
      <c r="C14" s="5"/>
      <c r="D14" s="5"/>
      <c r="E14" s="5"/>
      <c r="F14" s="5"/>
      <c r="G14" s="63"/>
      <c r="H14" s="64"/>
      <c r="I14" s="49"/>
      <c r="J14" s="49"/>
      <c r="K14" s="61"/>
      <c r="L14" s="49"/>
      <c r="M14" s="49"/>
      <c r="N14" s="49"/>
      <c r="O14" s="49"/>
    </row>
    <row r="15" ht="15" customHeight="1">
      <c r="A15" s="62" t="s">
        <v>46</v>
      </c>
      <c r="G15" s="65"/>
      <c r="H15" s="65"/>
      <c r="I15" s="65"/>
      <c r="J15" s="65"/>
      <c r="K15" s="66"/>
      <c r="L15" s="65"/>
      <c r="M15" s="65"/>
      <c r="N15" s="65"/>
      <c r="O15" s="65"/>
    </row>
  </sheetData>
  <mergeCells count="15">
    <mergeCell ref="A1:O1"/>
    <mergeCell ref="A2:F3"/>
    <mergeCell ref="G2:O2"/>
    <mergeCell ref="G3:O3"/>
    <mergeCell ref="A4:O4"/>
    <mergeCell ref="A5:A6"/>
    <mergeCell ref="B5:B6"/>
    <mergeCell ref="C5:C6"/>
    <mergeCell ref="D5:D6"/>
    <mergeCell ref="E5:E6"/>
    <mergeCell ref="F5:H5"/>
    <mergeCell ref="I5:K5"/>
    <mergeCell ref="L5:O5"/>
    <mergeCell ref="A8:B8"/>
    <mergeCell ref="A9:O10"/>
  </mergeCells>
  <printOptions headings="0" gridLines="0"/>
  <pageMargins left="0.23622000000000001" right="0.23622000000000001" top="0.39370099999999991" bottom="0.39370099999999991" header="0.31496099999999999" footer="0.31496099999999999"/>
  <pageSetup paperSize="9" scale="58" firstPageNumber="1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C7" activeCellId="0" sqref="C7"/>
    </sheetView>
  </sheetViews>
  <sheetFormatPr baseColWidth="8" defaultRowHeight="15" customHeight="1"/>
  <cols>
    <col customWidth="1" min="1" max="1" style="67" width="9.1406200000000002"/>
  </cols>
  <sheetData>
    <row r="1" ht="15">
      <c r="A1" s="67">
        <v>34</v>
      </c>
      <c r="B1">
        <v>1.26</v>
      </c>
      <c r="C1" s="67">
        <f t="shared" ref="C1:C5" si="3">A1*B1</f>
        <v>42.840000000000003</v>
      </c>
    </row>
    <row r="2" ht="15">
      <c r="A2" s="67">
        <v>29000</v>
      </c>
      <c r="B2">
        <v>1.2</v>
      </c>
      <c r="C2" s="67">
        <f t="shared" si="3"/>
        <v>34800</v>
      </c>
    </row>
    <row r="3" ht="15">
      <c r="A3" s="67">
        <v>958</v>
      </c>
      <c r="B3">
        <v>1.24</v>
      </c>
      <c r="C3" s="67">
        <f t="shared" si="3"/>
        <v>1187.9200000000001</v>
      </c>
    </row>
    <row r="4" ht="15">
      <c r="A4" s="67">
        <v>7</v>
      </c>
      <c r="B4">
        <v>1.1899999999999999</v>
      </c>
      <c r="C4" s="67">
        <f t="shared" si="3"/>
        <v>8.3300000000000001</v>
      </c>
    </row>
    <row r="5" ht="15">
      <c r="A5" s="67">
        <v>1</v>
      </c>
      <c r="B5">
        <v>1.78</v>
      </c>
      <c r="C5" s="67">
        <f t="shared" si="3"/>
        <v>1.78</v>
      </c>
    </row>
    <row r="6" ht="15">
      <c r="A6" s="67">
        <f>SUM(A1:A5)</f>
        <v>30000</v>
      </c>
      <c r="C6" s="67">
        <f>SUM(C1:C5)</f>
        <v>36040.869999999995</v>
      </c>
    </row>
  </sheetData>
  <printOptions headings="0" gridLines="0"/>
  <pageMargins left="0.69999999999999996" right="0.69999999999999996" top="0.75" bottom="0.75" header="0.29999999999999999" footer="0.29999999999999999"/>
  <pageSetup paperSize="9" scale="90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revision>15</cp:revision>
  <dcterms:created xsi:type="dcterms:W3CDTF">2014-01-15T18:15:00Z</dcterms:created>
  <dcterms:modified xsi:type="dcterms:W3CDTF">2026-05-27T09:53:27Z</dcterms:modified>
  <cp:version>1048576</cp:version>
</cp:coreProperties>
</file>