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480" yWindow="615" windowWidth="15315" windowHeight="11640"/>
  </bookViews>
  <sheets>
    <sheet name="07.02.2022" sheetId="11" r:id="rId1"/>
    <sheet name="Лист1" sheetId="12" r:id="rId2"/>
  </sheets>
  <definedNames>
    <definedName name="_xlnm.Print_Area" localSheetId="0">'07.02.2022'!$A$1:$O$33</definedName>
  </definedNames>
  <calcPr calcId="144525"/>
</workbook>
</file>

<file path=xl/calcChain.xml><?xml version="1.0" encoding="utf-8"?>
<calcChain xmlns="http://schemas.openxmlformats.org/spreadsheetml/2006/main">
  <c r="A7" i="11" l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N6" i="11"/>
  <c r="N7" i="11"/>
  <c r="O7" i="11" s="1"/>
  <c r="N8" i="11"/>
  <c r="N9" i="11"/>
  <c r="O9" i="11" s="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O6" i="11"/>
  <c r="O8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K12" i="12"/>
  <c r="G20" i="12"/>
  <c r="G19" i="12"/>
  <c r="G21" i="12" s="1"/>
  <c r="G15" i="12"/>
  <c r="G16" i="12"/>
  <c r="G14" i="12"/>
  <c r="G17" i="12" s="1"/>
  <c r="G10" i="12"/>
  <c r="G11" i="12"/>
  <c r="G9" i="12"/>
  <c r="G12" i="12" s="1"/>
</calcChain>
</file>

<file path=xl/sharedStrings.xml><?xml version="1.0" encoding="utf-8"?>
<sst xmlns="http://schemas.openxmlformats.org/spreadsheetml/2006/main" count="73" uniqueCount="50">
  <si>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</si>
  <si>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</si>
  <si>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</si>
  <si>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</si>
  <si>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</si>
  <si>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</si>
  <si>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</si>
  <si>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</si>
  <si>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</si>
  <si>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</si>
  <si>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</si>
  <si>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</si>
  <si>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</si>
  <si>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</si>
  <si>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</si>
  <si>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</si>
  <si>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ПРИЛОЖЕНИЕ 4 к государственному контракту №___ от "___"__________2016г.                                                             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</si>
  <si>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 xml:space="preserve">Обоснование  цены контракта, заключаемого с единственным поставщиком (подрядчиком, исполнителем), ЦКЕП
</t>
  </si>
  <si>
    <t>В результате проведенного расчета  ЦКЕП контракта составила:</t>
  </si>
  <si>
    <t xml:space="preserve">* При определении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</si>
  <si>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шт</t>
  </si>
  <si>
    <t>Ручка шариковая синяя</t>
  </si>
  <si>
    <t>Набор ручек шариковых 4 цвета</t>
  </si>
  <si>
    <t>Карандаш НВ GRAFICA100, Заточенный</t>
  </si>
  <si>
    <t>Ластик Extra Soft СуперМягкий</t>
  </si>
  <si>
    <t>Точилка Пластиковая с Контейнером CITY</t>
  </si>
  <si>
    <t>Линейка 15см пластик CLEAR прозрачная</t>
  </si>
  <si>
    <t>Карандаши 12цв. ККМ12 /Каляка-Маляка</t>
  </si>
  <si>
    <t>Тетрадь 12л.кл. "Одноцветная обложка"Lamark "Классная NEW"мел. картон,бирюзовая</t>
  </si>
  <si>
    <t>Тетрадь 12л.узк.лин. "Одноцветная обложка"BRAUBERG "Классика" мел.картон</t>
  </si>
  <si>
    <t>Обложка д/тетр.и дн. 210*350 100мкм ПП ЮНЛАНДИЯ</t>
  </si>
  <si>
    <t>Бумага Цветная А4 8цветов, 16листов</t>
  </si>
  <si>
    <t>Картон цв. А4 8цв. 8л мелов. Silwerhof</t>
  </si>
  <si>
    <t>Пластилин 12цв 270г Мульти-Пульти "Енот на Аляске" стек, картон</t>
  </si>
  <si>
    <t>Ножницы 13.3см Silwerhof симетр. ручки, пластик</t>
  </si>
  <si>
    <t>Клей-Карандаш 21г</t>
  </si>
  <si>
    <t>Альбом 40л. на склейке BG "Великолепные животные" мелов.картон, 120 г/м2</t>
  </si>
  <si>
    <t>Гуашь 6цв. ПИФАГОР "Веселая такса" 20мл.</t>
  </si>
  <si>
    <t>Акварель мед. 12цв. Гамма "Юный художник"</t>
  </si>
  <si>
    <t>Фломастеры 12цв. ПИФАГОР вентил. круглые, 7мм 123мм</t>
  </si>
  <si>
    <t>Набор кистей 3шт. ПОНИ №2,4,6 круглая Silwerhof "Color"</t>
  </si>
  <si>
    <t>Папка д/тетр. А5 на резинке 1отд. Berlingo "Neonometry"пластик</t>
  </si>
  <si>
    <t>Стакан-непроливайка цвет ассорти Гамма</t>
  </si>
  <si>
    <t>Пенал-Футляр Пластиковый цвет Ассорти ПН60,61,65 /Стамм</t>
  </si>
  <si>
    <t>Сумка-папка А4 текстиль ручки Lamark "Крутой футбол" 350х270х80мм на молнии, карман</t>
  </si>
  <si>
    <t>Заместитель начальника ОКБИИ и ХО</t>
  </si>
  <si>
    <t>Н.С. Капустина</t>
  </si>
  <si>
    <t>Источник 1 вх №295 от 12.08.2026</t>
  </si>
  <si>
    <t>Источник 2 вх № 296 от 12.08.2026</t>
  </si>
  <si>
    <t>Источник 3 вх №294 от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</si>
</sst>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20"/>
      <color rgb="FF0070C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 tint="4.9989318521683403E-2"/>
      <name val="Times New Roman"/>
      <family val="1"/>
      <charset val="204"/>
    </font>
    <font>
      <sz val="14"/>
      <color theme="1" tint="4.9989318521683403E-2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6"/>
      <color rgb="FF00000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0" fontId="1" fillId="0" borderId="0" xfId="0" applyFont="1" applyFill="1" applyAlignment="1" applyProtection="1">
      <alignment vertical="center"/>
      <protection locked="0"/>
    </xf>
    <xf numFmtId="0" fontId="6" fillId="0" borderId="0" xfId="0" applyFont="1"/>
    <xf numFmtId="2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/>
    <xf numFmtId="164" fontId="4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6" fillId="0" borderId="0" xfId="0" applyFont="1" applyFill="1"/>
    <xf numFmtId="0" fontId="5" fillId="0" borderId="0" xfId="0" applyFont="1" applyFill="1"/>
    <xf numFmtId="0" fontId="4" fillId="0" borderId="0" xfId="0" applyFont="1" applyFill="1" applyAlignment="1" applyProtection="1">
      <alignment wrapText="1"/>
      <protection locked="0"/>
    </xf>
    <xf numFmtId="4" fontId="10" fillId="2" borderId="0" xfId="0" applyNumberFormat="1" applyFont="1" applyFill="1"/>
    <xf numFmtId="0" fontId="8" fillId="0" borderId="0" xfId="0" applyFont="1"/>
    <xf numFmtId="0" fontId="8" fillId="0" borderId="0" xfId="0" applyFont="1" applyFill="1" applyAlignment="1" applyProtection="1">
      <alignment wrapText="1"/>
      <protection locked="0"/>
    </xf>
    <xf numFmtId="164" fontId="8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4" fontId="8" fillId="0" borderId="0" xfId="0" applyNumberFormat="1" applyFont="1" applyFill="1" applyBorder="1" applyAlignment="1" applyProtection="1">
      <alignment vertical="center"/>
      <protection locked="0"/>
    </xf>
    <xf numFmtId="4" fontId="8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/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/>
    <xf numFmtId="4" fontId="9" fillId="0" borderId="0" xfId="0" applyNumberFormat="1" applyFont="1" applyFill="1"/>
    <xf numFmtId="4" fontId="8" fillId="0" borderId="0" xfId="0" applyNumberFormat="1" applyFont="1" applyFill="1" applyAlignment="1" applyProtection="1">
      <alignment wrapText="1"/>
      <protection locked="0"/>
    </xf>
    <xf numFmtId="4" fontId="8" fillId="0" borderId="0" xfId="0" applyNumberFormat="1" applyFont="1" applyFill="1" applyAlignment="1" applyProtection="1">
      <alignment horizontal="center" vertical="center"/>
      <protection locked="0"/>
    </xf>
    <xf numFmtId="165" fontId="8" fillId="0" borderId="0" xfId="0" applyNumberFormat="1" applyFont="1" applyFill="1" applyAlignment="1" applyProtection="1">
      <alignment horizontal="center" vertical="center"/>
      <protection locked="0"/>
    </xf>
    <xf numFmtId="0" fontId="16" fillId="2" borderId="1" xfId="0" applyFont="1" applyFill="1" applyBorder="1" applyAlignment="1">
      <alignment horizontal="center" vertical="top" wrapText="1"/>
    </xf>
    <xf numFmtId="4" fontId="16" fillId="2" borderId="1" xfId="0" applyNumberFormat="1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top" wrapText="1"/>
    </xf>
    <xf numFmtId="4" fontId="16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4" fontId="15" fillId="3" borderId="7" xfId="0" applyNumberFormat="1" applyFont="1" applyFill="1" applyBorder="1" applyAlignment="1">
      <alignment horizontal="center" vertical="center" wrapText="1"/>
    </xf>
    <xf numFmtId="4" fontId="15" fillId="3" borderId="7" xfId="0" applyNumberFormat="1" applyFont="1" applyFill="1" applyBorder="1" applyAlignment="1">
      <alignment horizontal="center" vertical="center"/>
    </xf>
    <xf numFmtId="4" fontId="15" fillId="3" borderId="6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 wrapText="1"/>
    </xf>
    <xf numFmtId="4" fontId="16" fillId="3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6" xfId="0" applyNumberFormat="1" applyFont="1" applyFill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4" fontId="12" fillId="0" borderId="9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Fill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53686</xdr:colOff>
      <xdr:row>4</xdr:row>
      <xdr:rowOff>2095500</xdr:rowOff>
    </xdr:from>
    <xdr:to>
      <xdr:col>11</xdr:col>
      <xdr:colOff>34636</xdr:colOff>
      <xdr:row>4</xdr:row>
      <xdr:rowOff>2447925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76913" y="3255818"/>
          <a:ext cx="1002723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1391516</xdr:rowOff>
    </xdr:from>
    <xdr:to>
      <xdr:col>9</xdr:col>
      <xdr:colOff>1019175</xdr:colOff>
      <xdr:row>4</xdr:row>
      <xdr:rowOff>1829666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20505" y="2551834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53687</xdr:colOff>
      <xdr:row>4</xdr:row>
      <xdr:rowOff>3522518</xdr:rowOff>
    </xdr:from>
    <xdr:to>
      <xdr:col>12</xdr:col>
      <xdr:colOff>32905</xdr:colOff>
      <xdr:row>4</xdr:row>
      <xdr:rowOff>3884468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198687" y="4682836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419100</xdr:colOff>
      <xdr:row>4</xdr:row>
      <xdr:rowOff>1628775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1163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5"/>
  <sheetViews>
    <sheetView tabSelected="1" view="pageBreakPreview" topLeftCell="A4" zoomScale="55" zoomScaleNormal="55" zoomScaleSheetLayoutView="55" workbookViewId="0">
      <selection activeCell="F5" sqref="F5"/>
    </sheetView>
  </sheetViews>
  <sheetFormatPr defaultRowHeight="12.75" x14ac:dyDescent="0.2"/>
  <cols>
    <col min="1" max="1" width="8.85546875" style="1" customWidth="1"/>
    <col min="2" max="2" width="93.42578125" style="1" customWidth="1"/>
    <col min="3" max="3" width="30.85546875" style="1" customWidth="1"/>
    <col min="4" max="4" width="5.85546875" style="1" customWidth="1"/>
    <col min="5" max="5" width="13.42578125" style="1" customWidth="1"/>
    <col min="6" max="6" width="16.7109375" style="10" customWidth="1"/>
    <col min="7" max="7" width="19.7109375" style="10" bestFit="1" customWidth="1"/>
    <col min="8" max="8" width="16.85546875" style="10" bestFit="1" customWidth="1"/>
    <col min="9" max="9" width="20.42578125" style="1" customWidth="1"/>
    <col min="10" max="10" width="15.42578125" style="1" customWidth="1"/>
    <col min="11" max="11" width="15.28515625" style="1" customWidth="1"/>
    <col min="12" max="12" width="22.7109375" style="1" customWidth="1"/>
    <col min="13" max="13" width="17.140625" style="1" customWidth="1"/>
    <col min="14" max="14" width="13.85546875" style="1" customWidth="1"/>
    <col min="15" max="15" width="14.7109375" style="1" customWidth="1"/>
    <col min="16" max="19" width="9.140625" style="1"/>
    <col min="20" max="20" width="25.42578125" style="1" bestFit="1" customWidth="1"/>
    <col min="21" max="16384" width="9.140625" style="1"/>
  </cols>
  <sheetData>
    <row r="2" spans="1:20" ht="168.75" hidden="1" customHeight="1" x14ac:dyDescent="0.3">
      <c r="A2" s="3"/>
      <c r="B2" s="3"/>
      <c r="C2" s="3"/>
      <c r="D2" s="3"/>
      <c r="E2" s="3"/>
      <c r="F2" s="9"/>
      <c r="G2" s="9"/>
      <c r="H2" s="9"/>
      <c r="I2" s="3"/>
      <c r="J2" s="3"/>
      <c r="K2" s="44" t="s">
        <v>16</v>
      </c>
      <c r="L2" s="44"/>
      <c r="M2" s="44"/>
      <c r="N2" s="44"/>
      <c r="O2" s="44"/>
    </row>
    <row r="3" spans="1:20" ht="39" customHeight="1" x14ac:dyDescent="0.2">
      <c r="A3" s="45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20" ht="39" customHeight="1" x14ac:dyDescent="0.2">
      <c r="A4" s="46" t="s">
        <v>0</v>
      </c>
      <c r="B4" s="46" t="s">
        <v>2</v>
      </c>
      <c r="C4" s="47" t="s">
        <v>5</v>
      </c>
      <c r="D4" s="47" t="s">
        <v>1</v>
      </c>
      <c r="E4" s="47" t="s">
        <v>3</v>
      </c>
      <c r="F4" s="49" t="s">
        <v>4</v>
      </c>
      <c r="G4" s="50"/>
      <c r="H4" s="50"/>
      <c r="I4" s="51" t="s">
        <v>11</v>
      </c>
      <c r="J4" s="51"/>
      <c r="K4" s="51"/>
      <c r="L4" s="52" t="s">
        <v>13</v>
      </c>
      <c r="M4" s="52"/>
      <c r="N4" s="52"/>
      <c r="O4" s="52"/>
    </row>
    <row r="5" spans="1:20" ht="349.5" customHeight="1" x14ac:dyDescent="0.4">
      <c r="A5" s="47"/>
      <c r="B5" s="46"/>
      <c r="C5" s="48"/>
      <c r="D5" s="48"/>
      <c r="E5" s="48"/>
      <c r="F5" s="37" t="s">
        <v>47</v>
      </c>
      <c r="G5" s="37" t="s">
        <v>48</v>
      </c>
      <c r="H5" s="37" t="s">
        <v>49</v>
      </c>
      <c r="I5" s="30" t="s">
        <v>7</v>
      </c>
      <c r="J5" s="30" t="s">
        <v>6</v>
      </c>
      <c r="K5" s="38" t="s">
        <v>14</v>
      </c>
      <c r="L5" s="39" t="s">
        <v>15</v>
      </c>
      <c r="M5" s="40" t="s">
        <v>8</v>
      </c>
      <c r="N5" s="40" t="s">
        <v>9</v>
      </c>
      <c r="O5" s="40" t="s">
        <v>12</v>
      </c>
      <c r="T5" s="12"/>
    </row>
    <row r="6" spans="1:20" ht="53.25" customHeight="1" x14ac:dyDescent="0.4">
      <c r="A6" s="41">
        <v>1</v>
      </c>
      <c r="B6" s="42" t="s">
        <v>21</v>
      </c>
      <c r="C6" s="36"/>
      <c r="D6" s="35" t="s">
        <v>20</v>
      </c>
      <c r="E6" s="35">
        <v>45</v>
      </c>
      <c r="F6" s="35">
        <v>29.82</v>
      </c>
      <c r="G6" s="35">
        <v>41.7</v>
      </c>
      <c r="H6" s="35">
        <v>35.700000000000003</v>
      </c>
      <c r="I6" s="31">
        <f t="shared" ref="I6:I29" si="0">AVERAGE(F6:H6)</f>
        <v>35.74</v>
      </c>
      <c r="J6" s="32">
        <f t="shared" ref="J6:J29" si="1">SQRT(((SUM((POWER(H6-I6,2)),(POWER(G6-I6,2)),(POWER(F6-I6,2)))/(COLUMNS(F6:H6)-1))))</f>
        <v>5.9401010092421842</v>
      </c>
      <c r="K6" s="33">
        <f t="shared" ref="K6:K29" si="2">J6/I6*100</f>
        <v>16.620316198215399</v>
      </c>
      <c r="L6" s="34">
        <f t="shared" ref="L6:L29" si="3">((E6/3)*(SUM(F6:H6)))</f>
        <v>1608.3000000000002</v>
      </c>
      <c r="M6" s="34">
        <f t="shared" ref="M6:M29" si="4">L6/E6</f>
        <v>35.74</v>
      </c>
      <c r="N6" s="34">
        <f t="shared" ref="N6:N29" si="5">ROUND(M6,2)</f>
        <v>35.74</v>
      </c>
      <c r="O6" s="34">
        <f t="shared" ref="O6:O29" si="6">N6*E6</f>
        <v>1608.3000000000002</v>
      </c>
      <c r="T6" s="12"/>
    </row>
    <row r="7" spans="1:20" ht="53.25" customHeight="1" x14ac:dyDescent="0.4">
      <c r="A7" s="41">
        <f>1+A6</f>
        <v>2</v>
      </c>
      <c r="B7" s="43" t="s">
        <v>22</v>
      </c>
      <c r="C7" s="36"/>
      <c r="D7" s="35" t="s">
        <v>20</v>
      </c>
      <c r="E7" s="35">
        <v>15</v>
      </c>
      <c r="F7" s="35">
        <v>118</v>
      </c>
      <c r="G7" s="35">
        <v>129</v>
      </c>
      <c r="H7" s="35">
        <v>128.5</v>
      </c>
      <c r="I7" s="31">
        <f t="shared" si="0"/>
        <v>125.16666666666667</v>
      </c>
      <c r="J7" s="32">
        <f t="shared" si="1"/>
        <v>6.2115483845280739</v>
      </c>
      <c r="K7" s="33">
        <f t="shared" si="2"/>
        <v>4.9626218784511904</v>
      </c>
      <c r="L7" s="34">
        <f t="shared" si="3"/>
        <v>1877.5</v>
      </c>
      <c r="M7" s="34">
        <f t="shared" si="4"/>
        <v>125.16666666666667</v>
      </c>
      <c r="N7" s="34">
        <f t="shared" si="5"/>
        <v>125.17</v>
      </c>
      <c r="O7" s="34">
        <f t="shared" si="6"/>
        <v>1877.55</v>
      </c>
      <c r="T7" s="12"/>
    </row>
    <row r="8" spans="1:20" ht="53.25" customHeight="1" x14ac:dyDescent="0.4">
      <c r="A8" s="41">
        <f t="shared" ref="A8:A29" si="7">1+A7</f>
        <v>3</v>
      </c>
      <c r="B8" s="43" t="s">
        <v>23</v>
      </c>
      <c r="C8" s="36"/>
      <c r="D8" s="35" t="s">
        <v>20</v>
      </c>
      <c r="E8" s="35">
        <v>30</v>
      </c>
      <c r="F8" s="35">
        <v>12.9</v>
      </c>
      <c r="G8" s="35">
        <v>18.95</v>
      </c>
      <c r="H8" s="35">
        <v>14.5</v>
      </c>
      <c r="I8" s="31">
        <f t="shared" si="0"/>
        <v>15.450000000000001</v>
      </c>
      <c r="J8" s="32">
        <f t="shared" si="1"/>
        <v>3.1348843678834468</v>
      </c>
      <c r="K8" s="33">
        <f t="shared" si="2"/>
        <v>20.290513707983475</v>
      </c>
      <c r="L8" s="34">
        <f t="shared" si="3"/>
        <v>463.5</v>
      </c>
      <c r="M8" s="34">
        <f t="shared" si="4"/>
        <v>15.45</v>
      </c>
      <c r="N8" s="34">
        <f t="shared" si="5"/>
        <v>15.45</v>
      </c>
      <c r="O8" s="34">
        <f t="shared" si="6"/>
        <v>463.5</v>
      </c>
      <c r="T8" s="12"/>
    </row>
    <row r="9" spans="1:20" ht="53.25" customHeight="1" x14ac:dyDescent="0.4">
      <c r="A9" s="41">
        <f t="shared" si="7"/>
        <v>4</v>
      </c>
      <c r="B9" s="43" t="s">
        <v>24</v>
      </c>
      <c r="C9" s="36"/>
      <c r="D9" s="35" t="s">
        <v>20</v>
      </c>
      <c r="E9" s="35">
        <v>15</v>
      </c>
      <c r="F9" s="35">
        <v>32.5</v>
      </c>
      <c r="G9" s="35">
        <v>38.9</v>
      </c>
      <c r="H9" s="35">
        <v>34.200000000000003</v>
      </c>
      <c r="I9" s="31">
        <f t="shared" si="0"/>
        <v>35.200000000000003</v>
      </c>
      <c r="J9" s="32">
        <f t="shared" si="1"/>
        <v>3.3151168908501538</v>
      </c>
      <c r="K9" s="33">
        <f t="shared" si="2"/>
        <v>9.4179457126424815</v>
      </c>
      <c r="L9" s="34">
        <f t="shared" si="3"/>
        <v>528</v>
      </c>
      <c r="M9" s="34">
        <f t="shared" si="4"/>
        <v>35.200000000000003</v>
      </c>
      <c r="N9" s="34">
        <f t="shared" si="5"/>
        <v>35.200000000000003</v>
      </c>
      <c r="O9" s="34">
        <f t="shared" si="6"/>
        <v>528</v>
      </c>
      <c r="T9" s="12"/>
    </row>
    <row r="10" spans="1:20" ht="53.25" customHeight="1" x14ac:dyDescent="0.4">
      <c r="A10" s="41">
        <f t="shared" si="7"/>
        <v>5</v>
      </c>
      <c r="B10" s="43" t="s">
        <v>25</v>
      </c>
      <c r="C10" s="36"/>
      <c r="D10" s="35" t="s">
        <v>20</v>
      </c>
      <c r="E10" s="35">
        <v>15</v>
      </c>
      <c r="F10" s="35">
        <v>49.3</v>
      </c>
      <c r="G10" s="35">
        <v>56.8</v>
      </c>
      <c r="H10" s="35">
        <v>55.8</v>
      </c>
      <c r="I10" s="31">
        <f t="shared" si="0"/>
        <v>53.966666666666661</v>
      </c>
      <c r="J10" s="32">
        <f t="shared" si="1"/>
        <v>4.0722639076235394</v>
      </c>
      <c r="K10" s="33">
        <f t="shared" si="2"/>
        <v>7.5458874137557874</v>
      </c>
      <c r="L10" s="34">
        <f t="shared" si="3"/>
        <v>809.49999999999989</v>
      </c>
      <c r="M10" s="34">
        <f t="shared" si="4"/>
        <v>53.966666666666661</v>
      </c>
      <c r="N10" s="34">
        <f t="shared" si="5"/>
        <v>53.97</v>
      </c>
      <c r="O10" s="34">
        <f t="shared" si="6"/>
        <v>809.55</v>
      </c>
      <c r="T10" s="12"/>
    </row>
    <row r="11" spans="1:20" ht="53.25" customHeight="1" x14ac:dyDescent="0.4">
      <c r="A11" s="41">
        <f t="shared" si="7"/>
        <v>6</v>
      </c>
      <c r="B11" s="43" t="s">
        <v>26</v>
      </c>
      <c r="C11" s="36"/>
      <c r="D11" s="35" t="s">
        <v>20</v>
      </c>
      <c r="E11" s="35">
        <v>15</v>
      </c>
      <c r="F11" s="35">
        <v>26.5</v>
      </c>
      <c r="G11" s="35">
        <v>28.73</v>
      </c>
      <c r="H11" s="35">
        <v>27.9</v>
      </c>
      <c r="I11" s="31">
        <f t="shared" si="0"/>
        <v>27.709999999999997</v>
      </c>
      <c r="J11" s="32">
        <f t="shared" si="1"/>
        <v>1.1270758625753636</v>
      </c>
      <c r="K11" s="33">
        <f t="shared" si="2"/>
        <v>4.0673975553062567</v>
      </c>
      <c r="L11" s="34">
        <f t="shared" si="3"/>
        <v>415.65</v>
      </c>
      <c r="M11" s="34">
        <f t="shared" si="4"/>
        <v>27.709999999999997</v>
      </c>
      <c r="N11" s="34">
        <f t="shared" si="5"/>
        <v>27.71</v>
      </c>
      <c r="O11" s="34">
        <f t="shared" si="6"/>
        <v>415.65000000000003</v>
      </c>
      <c r="T11" s="12"/>
    </row>
    <row r="12" spans="1:20" ht="53.25" customHeight="1" x14ac:dyDescent="0.4">
      <c r="A12" s="41">
        <f t="shared" si="7"/>
        <v>7</v>
      </c>
      <c r="B12" s="43" t="s">
        <v>27</v>
      </c>
      <c r="C12" s="36"/>
      <c r="D12" s="35" t="s">
        <v>20</v>
      </c>
      <c r="E12" s="35">
        <v>15</v>
      </c>
      <c r="F12" s="35">
        <v>144.99</v>
      </c>
      <c r="G12" s="35">
        <v>146.65</v>
      </c>
      <c r="H12" s="35">
        <v>145</v>
      </c>
      <c r="I12" s="31">
        <f t="shared" si="0"/>
        <v>145.54666666666665</v>
      </c>
      <c r="J12" s="32">
        <f t="shared" si="1"/>
        <v>0.95552777737401984</v>
      </c>
      <c r="K12" s="33">
        <f t="shared" si="2"/>
        <v>0.65650955755818519</v>
      </c>
      <c r="L12" s="34">
        <f t="shared" si="3"/>
        <v>2183.1999999999998</v>
      </c>
      <c r="M12" s="34">
        <f t="shared" si="4"/>
        <v>145.54666666666665</v>
      </c>
      <c r="N12" s="34">
        <f t="shared" si="5"/>
        <v>145.55000000000001</v>
      </c>
      <c r="O12" s="34">
        <f t="shared" si="6"/>
        <v>2183.25</v>
      </c>
      <c r="T12" s="12"/>
    </row>
    <row r="13" spans="1:20" ht="53.25" customHeight="1" x14ac:dyDescent="0.4">
      <c r="A13" s="41">
        <f t="shared" si="7"/>
        <v>8</v>
      </c>
      <c r="B13" s="43" t="s">
        <v>28</v>
      </c>
      <c r="C13" s="36"/>
      <c r="D13" s="35" t="s">
        <v>20</v>
      </c>
      <c r="E13" s="35">
        <v>75</v>
      </c>
      <c r="F13" s="35">
        <v>12.5</v>
      </c>
      <c r="G13" s="35">
        <v>18.100000000000001</v>
      </c>
      <c r="H13" s="35">
        <v>14.55</v>
      </c>
      <c r="I13" s="31">
        <f t="shared" si="0"/>
        <v>15.050000000000002</v>
      </c>
      <c r="J13" s="32">
        <f t="shared" si="1"/>
        <v>2.8332843133014385</v>
      </c>
      <c r="K13" s="33">
        <f t="shared" si="2"/>
        <v>18.825809390707228</v>
      </c>
      <c r="L13" s="34">
        <f t="shared" si="3"/>
        <v>1128.7500000000002</v>
      </c>
      <c r="M13" s="34">
        <f t="shared" si="4"/>
        <v>15.050000000000002</v>
      </c>
      <c r="N13" s="34">
        <f t="shared" si="5"/>
        <v>15.05</v>
      </c>
      <c r="O13" s="34">
        <f t="shared" si="6"/>
        <v>1128.75</v>
      </c>
      <c r="T13" s="12"/>
    </row>
    <row r="14" spans="1:20" ht="53.25" customHeight="1" x14ac:dyDescent="0.4">
      <c r="A14" s="41">
        <f t="shared" si="7"/>
        <v>9</v>
      </c>
      <c r="B14" s="43" t="s">
        <v>29</v>
      </c>
      <c r="C14" s="36"/>
      <c r="D14" s="35" t="s">
        <v>20</v>
      </c>
      <c r="E14" s="35">
        <v>75</v>
      </c>
      <c r="F14" s="35">
        <v>13.5</v>
      </c>
      <c r="G14" s="35">
        <v>19.7</v>
      </c>
      <c r="H14" s="35">
        <v>15.55</v>
      </c>
      <c r="I14" s="31">
        <f t="shared" si="0"/>
        <v>16.25</v>
      </c>
      <c r="J14" s="32">
        <f t="shared" si="1"/>
        <v>3.1587180944174165</v>
      </c>
      <c r="K14" s="33">
        <f t="shared" si="2"/>
        <v>19.438265196414868</v>
      </c>
      <c r="L14" s="34">
        <f t="shared" si="3"/>
        <v>1218.75</v>
      </c>
      <c r="M14" s="34">
        <f t="shared" si="4"/>
        <v>16.25</v>
      </c>
      <c r="N14" s="34">
        <f t="shared" si="5"/>
        <v>16.25</v>
      </c>
      <c r="O14" s="34">
        <f t="shared" si="6"/>
        <v>1218.75</v>
      </c>
      <c r="T14" s="12"/>
    </row>
    <row r="15" spans="1:20" ht="53.25" customHeight="1" x14ac:dyDescent="0.4">
      <c r="A15" s="41">
        <f t="shared" si="7"/>
        <v>10</v>
      </c>
      <c r="B15" s="43" t="s">
        <v>30</v>
      </c>
      <c r="C15" s="36"/>
      <c r="D15" s="35" t="s">
        <v>20</v>
      </c>
      <c r="E15" s="35">
        <v>15</v>
      </c>
      <c r="F15" s="35">
        <v>86.5</v>
      </c>
      <c r="G15" s="35">
        <v>94</v>
      </c>
      <c r="H15" s="35">
        <v>92.2</v>
      </c>
      <c r="I15" s="31">
        <f t="shared" si="0"/>
        <v>90.899999999999991</v>
      </c>
      <c r="J15" s="32">
        <f t="shared" si="1"/>
        <v>3.9153543900903789</v>
      </c>
      <c r="K15" s="33">
        <f t="shared" si="2"/>
        <v>4.3073205611555334</v>
      </c>
      <c r="L15" s="34">
        <f t="shared" si="3"/>
        <v>1363.5</v>
      </c>
      <c r="M15" s="34">
        <f t="shared" si="4"/>
        <v>90.9</v>
      </c>
      <c r="N15" s="34">
        <f t="shared" si="5"/>
        <v>90.9</v>
      </c>
      <c r="O15" s="34">
        <f t="shared" si="6"/>
        <v>1363.5</v>
      </c>
      <c r="T15" s="12"/>
    </row>
    <row r="16" spans="1:20" ht="53.25" customHeight="1" x14ac:dyDescent="0.4">
      <c r="A16" s="41">
        <f t="shared" si="7"/>
        <v>11</v>
      </c>
      <c r="B16" s="43" t="s">
        <v>31</v>
      </c>
      <c r="C16" s="36"/>
      <c r="D16" s="35" t="s">
        <v>20</v>
      </c>
      <c r="E16" s="35">
        <v>15</v>
      </c>
      <c r="F16" s="35">
        <v>88</v>
      </c>
      <c r="G16" s="35">
        <v>97</v>
      </c>
      <c r="H16" s="35">
        <v>95</v>
      </c>
      <c r="I16" s="31">
        <f t="shared" si="0"/>
        <v>93.333333333333329</v>
      </c>
      <c r="J16" s="32">
        <f t="shared" si="1"/>
        <v>4.7258156262526079</v>
      </c>
      <c r="K16" s="33">
        <f t="shared" si="2"/>
        <v>5.0633738852706518</v>
      </c>
      <c r="L16" s="34">
        <f t="shared" si="3"/>
        <v>1400</v>
      </c>
      <c r="M16" s="34">
        <f t="shared" si="4"/>
        <v>93.333333333333329</v>
      </c>
      <c r="N16" s="34">
        <f t="shared" si="5"/>
        <v>93.33</v>
      </c>
      <c r="O16" s="34">
        <f t="shared" si="6"/>
        <v>1399.95</v>
      </c>
      <c r="T16" s="12"/>
    </row>
    <row r="17" spans="1:20" ht="53.25" customHeight="1" x14ac:dyDescent="0.4">
      <c r="A17" s="41">
        <f t="shared" si="7"/>
        <v>12</v>
      </c>
      <c r="B17" s="43" t="s">
        <v>32</v>
      </c>
      <c r="C17" s="36"/>
      <c r="D17" s="35" t="s">
        <v>20</v>
      </c>
      <c r="E17" s="35">
        <v>15</v>
      </c>
      <c r="F17" s="35">
        <v>92</v>
      </c>
      <c r="G17" s="35">
        <v>98</v>
      </c>
      <c r="H17" s="35">
        <v>95</v>
      </c>
      <c r="I17" s="31">
        <f t="shared" si="0"/>
        <v>95</v>
      </c>
      <c r="J17" s="32">
        <f t="shared" si="1"/>
        <v>3</v>
      </c>
      <c r="K17" s="33">
        <f t="shared" si="2"/>
        <v>3.1578947368421053</v>
      </c>
      <c r="L17" s="34">
        <f t="shared" si="3"/>
        <v>1425</v>
      </c>
      <c r="M17" s="34">
        <f t="shared" si="4"/>
        <v>95</v>
      </c>
      <c r="N17" s="34">
        <f t="shared" si="5"/>
        <v>95</v>
      </c>
      <c r="O17" s="34">
        <f t="shared" si="6"/>
        <v>1425</v>
      </c>
      <c r="T17" s="12"/>
    </row>
    <row r="18" spans="1:20" ht="54.75" customHeight="1" x14ac:dyDescent="0.4">
      <c r="A18" s="41">
        <f t="shared" si="7"/>
        <v>13</v>
      </c>
      <c r="B18" s="43" t="s">
        <v>33</v>
      </c>
      <c r="C18" s="36"/>
      <c r="D18" s="35" t="s">
        <v>20</v>
      </c>
      <c r="E18" s="35">
        <v>15</v>
      </c>
      <c r="F18" s="35">
        <v>175</v>
      </c>
      <c r="G18" s="35">
        <v>198</v>
      </c>
      <c r="H18" s="35">
        <v>184</v>
      </c>
      <c r="I18" s="31">
        <f t="shared" si="0"/>
        <v>185.66666666666666</v>
      </c>
      <c r="J18" s="32">
        <f t="shared" si="1"/>
        <v>11.590225767142472</v>
      </c>
      <c r="K18" s="33">
        <f t="shared" si="2"/>
        <v>6.2424914365219779</v>
      </c>
      <c r="L18" s="34">
        <f t="shared" si="3"/>
        <v>2785</v>
      </c>
      <c r="M18" s="34">
        <f t="shared" si="4"/>
        <v>185.66666666666666</v>
      </c>
      <c r="N18" s="34">
        <f t="shared" si="5"/>
        <v>185.67</v>
      </c>
      <c r="O18" s="34">
        <f t="shared" si="6"/>
        <v>2785.0499999999997</v>
      </c>
      <c r="T18" s="12"/>
    </row>
    <row r="19" spans="1:20" ht="54.75" customHeight="1" x14ac:dyDescent="0.4">
      <c r="A19" s="41">
        <f t="shared" si="7"/>
        <v>14</v>
      </c>
      <c r="B19" s="43" t="s">
        <v>34</v>
      </c>
      <c r="C19" s="36"/>
      <c r="D19" s="35" t="s">
        <v>20</v>
      </c>
      <c r="E19" s="35">
        <v>15</v>
      </c>
      <c r="F19" s="35">
        <v>135</v>
      </c>
      <c r="G19" s="35">
        <v>143</v>
      </c>
      <c r="H19" s="35">
        <v>140.5</v>
      </c>
      <c r="I19" s="31">
        <f t="shared" si="0"/>
        <v>139.5</v>
      </c>
      <c r="J19" s="32">
        <f t="shared" si="1"/>
        <v>4.0926763859362252</v>
      </c>
      <c r="K19" s="33">
        <f t="shared" si="2"/>
        <v>2.9338181978037459</v>
      </c>
      <c r="L19" s="34">
        <f t="shared" si="3"/>
        <v>2092.5</v>
      </c>
      <c r="M19" s="34">
        <f t="shared" si="4"/>
        <v>139.5</v>
      </c>
      <c r="N19" s="34">
        <f t="shared" si="5"/>
        <v>139.5</v>
      </c>
      <c r="O19" s="34">
        <f t="shared" si="6"/>
        <v>2092.5</v>
      </c>
      <c r="T19" s="12"/>
    </row>
    <row r="20" spans="1:20" ht="54.75" customHeight="1" x14ac:dyDescent="0.4">
      <c r="A20" s="41">
        <f t="shared" si="7"/>
        <v>15</v>
      </c>
      <c r="B20" s="43" t="s">
        <v>35</v>
      </c>
      <c r="C20" s="36"/>
      <c r="D20" s="35" t="s">
        <v>20</v>
      </c>
      <c r="E20" s="35">
        <v>15</v>
      </c>
      <c r="F20" s="35">
        <v>111.5</v>
      </c>
      <c r="G20" s="35">
        <v>118.5</v>
      </c>
      <c r="H20" s="35">
        <v>115.6</v>
      </c>
      <c r="I20" s="31">
        <f t="shared" si="0"/>
        <v>115.2</v>
      </c>
      <c r="J20" s="32">
        <f t="shared" si="1"/>
        <v>3.5171010790137944</v>
      </c>
      <c r="K20" s="33">
        <f t="shared" si="2"/>
        <v>3.0530391310883633</v>
      </c>
      <c r="L20" s="34">
        <f t="shared" si="3"/>
        <v>1728</v>
      </c>
      <c r="M20" s="34">
        <f t="shared" si="4"/>
        <v>115.2</v>
      </c>
      <c r="N20" s="34">
        <f t="shared" si="5"/>
        <v>115.2</v>
      </c>
      <c r="O20" s="34">
        <f t="shared" si="6"/>
        <v>1728</v>
      </c>
      <c r="T20" s="12"/>
    </row>
    <row r="21" spans="1:20" ht="54.75" customHeight="1" x14ac:dyDescent="0.4">
      <c r="A21" s="41">
        <f t="shared" si="7"/>
        <v>16</v>
      </c>
      <c r="B21" s="43" t="s">
        <v>36</v>
      </c>
      <c r="C21" s="36"/>
      <c r="D21" s="35" t="s">
        <v>20</v>
      </c>
      <c r="E21" s="35">
        <v>15</v>
      </c>
      <c r="F21" s="35">
        <v>227.6</v>
      </c>
      <c r="G21" s="35">
        <v>234</v>
      </c>
      <c r="H21" s="35">
        <v>231.45</v>
      </c>
      <c r="I21" s="31">
        <f t="shared" si="0"/>
        <v>231.01666666666665</v>
      </c>
      <c r="J21" s="32">
        <f t="shared" si="1"/>
        <v>3.2219300633833359</v>
      </c>
      <c r="K21" s="33">
        <f t="shared" si="2"/>
        <v>1.3946742933626735</v>
      </c>
      <c r="L21" s="34">
        <f t="shared" si="3"/>
        <v>3465.25</v>
      </c>
      <c r="M21" s="34">
        <f t="shared" si="4"/>
        <v>231.01666666666668</v>
      </c>
      <c r="N21" s="34">
        <f t="shared" si="5"/>
        <v>231.02</v>
      </c>
      <c r="O21" s="34">
        <f t="shared" si="6"/>
        <v>3465.3</v>
      </c>
      <c r="T21" s="12"/>
    </row>
    <row r="22" spans="1:20" ht="54.75" customHeight="1" x14ac:dyDescent="0.4">
      <c r="A22" s="41">
        <f t="shared" si="7"/>
        <v>17</v>
      </c>
      <c r="B22" s="43" t="s">
        <v>37</v>
      </c>
      <c r="C22" s="36"/>
      <c r="D22" s="35" t="s">
        <v>20</v>
      </c>
      <c r="E22" s="35">
        <v>15</v>
      </c>
      <c r="F22" s="35">
        <v>161.55000000000001</v>
      </c>
      <c r="G22" s="35">
        <v>162</v>
      </c>
      <c r="H22" s="35">
        <v>162</v>
      </c>
      <c r="I22" s="31">
        <f t="shared" si="0"/>
        <v>161.85</v>
      </c>
      <c r="J22" s="32">
        <f t="shared" si="1"/>
        <v>0.25980762113532502</v>
      </c>
      <c r="K22" s="33">
        <f t="shared" si="2"/>
        <v>0.1605237078377047</v>
      </c>
      <c r="L22" s="34">
        <f t="shared" si="3"/>
        <v>2427.75</v>
      </c>
      <c r="M22" s="34">
        <f t="shared" si="4"/>
        <v>161.85</v>
      </c>
      <c r="N22" s="34">
        <f t="shared" si="5"/>
        <v>161.85</v>
      </c>
      <c r="O22" s="34">
        <f t="shared" si="6"/>
        <v>2427.75</v>
      </c>
      <c r="T22" s="12"/>
    </row>
    <row r="23" spans="1:20" ht="54.75" customHeight="1" x14ac:dyDescent="0.4">
      <c r="A23" s="41">
        <f t="shared" si="7"/>
        <v>18</v>
      </c>
      <c r="B23" s="43" t="s">
        <v>38</v>
      </c>
      <c r="C23" s="36"/>
      <c r="D23" s="35" t="s">
        <v>20</v>
      </c>
      <c r="E23" s="35">
        <v>15</v>
      </c>
      <c r="F23" s="35">
        <v>111</v>
      </c>
      <c r="G23" s="35">
        <v>112</v>
      </c>
      <c r="H23" s="35">
        <v>112</v>
      </c>
      <c r="I23" s="31">
        <f t="shared" si="0"/>
        <v>111.66666666666667</v>
      </c>
      <c r="J23" s="32">
        <f t="shared" si="1"/>
        <v>0.57735026918962573</v>
      </c>
      <c r="K23" s="33">
        <f t="shared" si="2"/>
        <v>0.51703009181160509</v>
      </c>
      <c r="L23" s="34">
        <f t="shared" si="3"/>
        <v>1675</v>
      </c>
      <c r="M23" s="34">
        <f t="shared" si="4"/>
        <v>111.66666666666667</v>
      </c>
      <c r="N23" s="34">
        <f t="shared" si="5"/>
        <v>111.67</v>
      </c>
      <c r="O23" s="34">
        <f t="shared" si="6"/>
        <v>1675.05</v>
      </c>
      <c r="T23" s="12"/>
    </row>
    <row r="24" spans="1:20" ht="59.25" customHeight="1" x14ac:dyDescent="0.4">
      <c r="A24" s="41">
        <f t="shared" si="7"/>
        <v>19</v>
      </c>
      <c r="B24" s="43" t="s">
        <v>39</v>
      </c>
      <c r="C24" s="36"/>
      <c r="D24" s="35" t="s">
        <v>20</v>
      </c>
      <c r="E24" s="35">
        <v>15</v>
      </c>
      <c r="F24" s="35">
        <v>159.69999999999999</v>
      </c>
      <c r="G24" s="35">
        <v>167</v>
      </c>
      <c r="H24" s="35">
        <v>164.5</v>
      </c>
      <c r="I24" s="31">
        <f t="shared" si="0"/>
        <v>163.73333333333332</v>
      </c>
      <c r="J24" s="32">
        <f t="shared" si="1"/>
        <v>3.7098966742125556</v>
      </c>
      <c r="K24" s="33">
        <f t="shared" si="2"/>
        <v>2.2658163726868219</v>
      </c>
      <c r="L24" s="34">
        <f t="shared" si="3"/>
        <v>2456</v>
      </c>
      <c r="M24" s="34">
        <f t="shared" si="4"/>
        <v>163.73333333333332</v>
      </c>
      <c r="N24" s="34">
        <f t="shared" si="5"/>
        <v>163.72999999999999</v>
      </c>
      <c r="O24" s="34">
        <f t="shared" si="6"/>
        <v>2455.9499999999998</v>
      </c>
      <c r="T24" s="12"/>
    </row>
    <row r="25" spans="1:20" ht="59.25" customHeight="1" x14ac:dyDescent="0.4">
      <c r="A25" s="41">
        <f t="shared" si="7"/>
        <v>20</v>
      </c>
      <c r="B25" s="43" t="s">
        <v>40</v>
      </c>
      <c r="C25" s="36"/>
      <c r="D25" s="35" t="s">
        <v>20</v>
      </c>
      <c r="E25" s="35">
        <v>15</v>
      </c>
      <c r="F25" s="35">
        <v>126.8</v>
      </c>
      <c r="G25" s="35">
        <v>132</v>
      </c>
      <c r="H25" s="35">
        <v>131.4</v>
      </c>
      <c r="I25" s="31">
        <f t="shared" si="0"/>
        <v>130.06666666666669</v>
      </c>
      <c r="J25" s="32">
        <f t="shared" si="1"/>
        <v>2.8448784391135855</v>
      </c>
      <c r="K25" s="33">
        <f t="shared" si="2"/>
        <v>2.187246365284663</v>
      </c>
      <c r="L25" s="34">
        <f t="shared" si="3"/>
        <v>1951.0000000000002</v>
      </c>
      <c r="M25" s="34">
        <f t="shared" si="4"/>
        <v>130.06666666666669</v>
      </c>
      <c r="N25" s="34">
        <f t="shared" si="5"/>
        <v>130.07</v>
      </c>
      <c r="O25" s="34">
        <f t="shared" si="6"/>
        <v>1951.05</v>
      </c>
      <c r="T25" s="12"/>
    </row>
    <row r="26" spans="1:20" ht="59.25" customHeight="1" x14ac:dyDescent="0.4">
      <c r="A26" s="41">
        <f t="shared" si="7"/>
        <v>21</v>
      </c>
      <c r="B26" s="43" t="s">
        <v>41</v>
      </c>
      <c r="C26" s="36"/>
      <c r="D26" s="35" t="s">
        <v>20</v>
      </c>
      <c r="E26" s="35">
        <v>15</v>
      </c>
      <c r="F26" s="35">
        <v>119.75</v>
      </c>
      <c r="G26" s="35">
        <v>122.5</v>
      </c>
      <c r="H26" s="35">
        <v>120.5</v>
      </c>
      <c r="I26" s="31">
        <f t="shared" si="0"/>
        <v>120.91666666666667</v>
      </c>
      <c r="J26" s="32">
        <f t="shared" si="1"/>
        <v>1.4215601757693317</v>
      </c>
      <c r="K26" s="33">
        <f t="shared" si="2"/>
        <v>1.1756527987065457</v>
      </c>
      <c r="L26" s="34">
        <f t="shared" si="3"/>
        <v>1813.75</v>
      </c>
      <c r="M26" s="34">
        <f t="shared" si="4"/>
        <v>120.91666666666667</v>
      </c>
      <c r="N26" s="34">
        <f t="shared" si="5"/>
        <v>120.92</v>
      </c>
      <c r="O26" s="34">
        <f t="shared" si="6"/>
        <v>1813.8</v>
      </c>
      <c r="T26" s="12"/>
    </row>
    <row r="27" spans="1:20" ht="41.25" customHeight="1" x14ac:dyDescent="0.4">
      <c r="A27" s="41">
        <f t="shared" si="7"/>
        <v>22</v>
      </c>
      <c r="B27" s="43" t="s">
        <v>42</v>
      </c>
      <c r="C27" s="36"/>
      <c r="D27" s="35" t="s">
        <v>20</v>
      </c>
      <c r="E27" s="35">
        <v>15</v>
      </c>
      <c r="F27" s="35">
        <v>30</v>
      </c>
      <c r="G27" s="35">
        <v>33</v>
      </c>
      <c r="H27" s="35">
        <v>32</v>
      </c>
      <c r="I27" s="31">
        <f t="shared" si="0"/>
        <v>31.666666666666668</v>
      </c>
      <c r="J27" s="32">
        <f t="shared" si="1"/>
        <v>1.5275252316519465</v>
      </c>
      <c r="K27" s="33">
        <f t="shared" si="2"/>
        <v>4.8237638894271999</v>
      </c>
      <c r="L27" s="34">
        <f t="shared" si="3"/>
        <v>475</v>
      </c>
      <c r="M27" s="34">
        <f t="shared" si="4"/>
        <v>31.666666666666668</v>
      </c>
      <c r="N27" s="34">
        <f t="shared" si="5"/>
        <v>31.67</v>
      </c>
      <c r="O27" s="34">
        <f t="shared" si="6"/>
        <v>475.05</v>
      </c>
      <c r="T27" s="12"/>
    </row>
    <row r="28" spans="1:20" ht="53.25" customHeight="1" x14ac:dyDescent="0.4">
      <c r="A28" s="41">
        <f t="shared" si="7"/>
        <v>23</v>
      </c>
      <c r="B28" s="43" t="s">
        <v>43</v>
      </c>
      <c r="C28" s="36"/>
      <c r="D28" s="35" t="s">
        <v>20</v>
      </c>
      <c r="E28" s="35">
        <v>15</v>
      </c>
      <c r="F28" s="35">
        <v>126.4</v>
      </c>
      <c r="G28" s="35">
        <v>139</v>
      </c>
      <c r="H28" s="35">
        <v>134.6</v>
      </c>
      <c r="I28" s="31">
        <f t="shared" si="0"/>
        <v>133.33333333333334</v>
      </c>
      <c r="J28" s="32">
        <f t="shared" si="1"/>
        <v>6.3947895456639765</v>
      </c>
      <c r="K28" s="33">
        <f t="shared" si="2"/>
        <v>4.7960921592479817</v>
      </c>
      <c r="L28" s="34">
        <f t="shared" si="3"/>
        <v>2000</v>
      </c>
      <c r="M28" s="34">
        <f t="shared" si="4"/>
        <v>133.33333333333334</v>
      </c>
      <c r="N28" s="34">
        <f t="shared" si="5"/>
        <v>133.33000000000001</v>
      </c>
      <c r="O28" s="34">
        <f t="shared" si="6"/>
        <v>1999.9500000000003</v>
      </c>
      <c r="T28" s="12"/>
    </row>
    <row r="29" spans="1:20" ht="61.5" customHeight="1" x14ac:dyDescent="0.4">
      <c r="A29" s="41">
        <f t="shared" si="7"/>
        <v>24</v>
      </c>
      <c r="B29" s="43" t="s">
        <v>44</v>
      </c>
      <c r="C29" s="36"/>
      <c r="D29" s="35" t="s">
        <v>20</v>
      </c>
      <c r="E29" s="35">
        <v>15</v>
      </c>
      <c r="F29" s="35">
        <v>364.5</v>
      </c>
      <c r="G29" s="35">
        <v>385</v>
      </c>
      <c r="H29" s="35">
        <v>379.2</v>
      </c>
      <c r="I29" s="31">
        <f t="shared" si="0"/>
        <v>376.23333333333335</v>
      </c>
      <c r="J29" s="32">
        <f t="shared" si="1"/>
        <v>10.567087268180069</v>
      </c>
      <c r="K29" s="33">
        <f t="shared" si="2"/>
        <v>2.8086525918791714</v>
      </c>
      <c r="L29" s="34">
        <f t="shared" si="3"/>
        <v>5643.5</v>
      </c>
      <c r="M29" s="34">
        <f t="shared" si="4"/>
        <v>376.23333333333335</v>
      </c>
      <c r="N29" s="34">
        <f t="shared" si="5"/>
        <v>376.23</v>
      </c>
      <c r="O29" s="34">
        <f t="shared" si="6"/>
        <v>5643.4500000000007</v>
      </c>
      <c r="T29" s="12"/>
    </row>
    <row r="30" spans="1:20" ht="57" customHeight="1" x14ac:dyDescent="0.2">
      <c r="A30" s="53" t="s">
        <v>18</v>
      </c>
      <c r="B30" s="54"/>
      <c r="C30" s="55">
        <v>40977.75</v>
      </c>
      <c r="D30" s="56"/>
      <c r="E30" s="56"/>
      <c r="F30" s="56"/>
      <c r="G30" s="56"/>
      <c r="H30" s="56"/>
      <c r="I30" s="56"/>
      <c r="J30" s="56"/>
      <c r="K30" s="5" t="s">
        <v>10</v>
      </c>
      <c r="L30" s="5"/>
      <c r="M30" s="5"/>
      <c r="N30" s="5"/>
      <c r="O30" s="4"/>
    </row>
    <row r="31" spans="1:20" ht="102.75" customHeight="1" x14ac:dyDescent="0.2">
      <c r="A31" s="60" t="s">
        <v>19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</row>
    <row r="32" spans="1:20" ht="27" customHeight="1" x14ac:dyDescent="0.3">
      <c r="A32" s="62" t="s">
        <v>45</v>
      </c>
      <c r="B32" s="62"/>
      <c r="C32" s="62"/>
      <c r="D32" s="21"/>
      <c r="E32" s="21"/>
      <c r="F32" s="22"/>
      <c r="G32" s="22"/>
      <c r="H32" s="22"/>
      <c r="I32" s="21"/>
      <c r="J32" s="21"/>
      <c r="K32" s="21" t="s">
        <v>46</v>
      </c>
      <c r="L32" s="21"/>
      <c r="M32" s="21"/>
      <c r="N32" s="21"/>
      <c r="O32" s="21"/>
    </row>
    <row r="33" spans="1:15" ht="18.75" x14ac:dyDescent="0.3">
      <c r="A33" s="63"/>
      <c r="B33" s="63"/>
      <c r="C33" s="63"/>
      <c r="D33" s="63"/>
      <c r="E33" s="13"/>
      <c r="F33" s="2"/>
      <c r="G33" s="2"/>
      <c r="H33" s="2"/>
      <c r="I33" s="16"/>
      <c r="J33" s="16"/>
      <c r="K33" s="64"/>
      <c r="L33" s="64"/>
      <c r="M33" s="16"/>
      <c r="N33" s="8"/>
      <c r="O33" s="8"/>
    </row>
    <row r="34" spans="1:15" ht="18.75" x14ac:dyDescent="0.3">
      <c r="A34" s="20"/>
      <c r="B34" s="20"/>
      <c r="C34" s="20"/>
      <c r="D34" s="20"/>
      <c r="E34" s="13"/>
      <c r="F34" s="23"/>
      <c r="G34" s="24"/>
      <c r="H34" s="24"/>
      <c r="I34" s="16"/>
      <c r="J34" s="17"/>
      <c r="K34" s="16"/>
      <c r="L34" s="16"/>
      <c r="M34" s="16"/>
      <c r="N34" s="8"/>
      <c r="O34" s="8"/>
    </row>
    <row r="35" spans="1:15" ht="18.75" x14ac:dyDescent="0.3">
      <c r="A35" s="20"/>
      <c r="B35" s="20"/>
      <c r="C35" s="20"/>
      <c r="D35" s="20"/>
      <c r="E35" s="13"/>
      <c r="F35" s="14"/>
      <c r="G35" s="15"/>
      <c r="H35" s="15"/>
      <c r="I35" s="16"/>
      <c r="J35" s="16"/>
      <c r="K35" s="16"/>
      <c r="L35" s="16"/>
      <c r="M35" s="16"/>
      <c r="N35" s="8"/>
      <c r="O35" s="8"/>
    </row>
    <row r="36" spans="1:15" ht="18.75" x14ac:dyDescent="0.3">
      <c r="A36" s="20"/>
      <c r="B36" s="20"/>
      <c r="C36" s="20"/>
      <c r="D36" s="20"/>
      <c r="E36" s="13"/>
      <c r="F36" s="14"/>
      <c r="G36" s="25"/>
      <c r="H36" s="15"/>
      <c r="I36" s="18"/>
      <c r="J36" s="16"/>
      <c r="K36" s="16"/>
      <c r="L36" s="16"/>
      <c r="M36" s="18"/>
      <c r="N36" s="8"/>
      <c r="O36" s="8"/>
    </row>
    <row r="37" spans="1:15" ht="18.75" x14ac:dyDescent="0.3">
      <c r="A37" s="57"/>
      <c r="B37" s="57"/>
      <c r="C37" s="57"/>
      <c r="D37" s="13"/>
      <c r="E37" s="13"/>
      <c r="F37" s="19"/>
      <c r="G37" s="19"/>
      <c r="H37" s="19"/>
      <c r="I37" s="13"/>
      <c r="J37" s="13"/>
      <c r="K37" s="13"/>
      <c r="L37" s="13"/>
      <c r="M37" s="13"/>
      <c r="N37" s="3"/>
      <c r="O37" s="3"/>
    </row>
    <row r="38" spans="1:15" ht="18.75" x14ac:dyDescent="0.3">
      <c r="A38" s="58"/>
      <c r="B38" s="58"/>
      <c r="C38" s="58"/>
      <c r="D38" s="58"/>
      <c r="E38" s="6"/>
      <c r="F38" s="11"/>
      <c r="G38" s="7"/>
      <c r="H38" s="7"/>
      <c r="I38" s="8"/>
      <c r="J38" s="8"/>
      <c r="K38" s="59"/>
      <c r="L38" s="59"/>
      <c r="M38" s="8"/>
      <c r="N38" s="8"/>
      <c r="O38" s="8"/>
    </row>
    <row r="39" spans="1:15" ht="18.75" x14ac:dyDescent="0.3">
      <c r="A39" s="3"/>
      <c r="B39" s="3"/>
      <c r="C39" s="3"/>
      <c r="D39" s="3"/>
      <c r="E39" s="3"/>
      <c r="F39" s="9"/>
      <c r="G39" s="9"/>
      <c r="H39" s="9"/>
      <c r="I39" s="3"/>
      <c r="J39" s="3"/>
      <c r="K39" s="3"/>
      <c r="L39" s="3"/>
      <c r="M39" s="3"/>
      <c r="N39" s="3"/>
      <c r="O39" s="3"/>
    </row>
    <row r="40" spans="1:15" ht="18.75" x14ac:dyDescent="0.3">
      <c r="A40" s="3"/>
      <c r="B40" s="3"/>
      <c r="C40" s="3"/>
      <c r="D40" s="3"/>
      <c r="E40" s="3"/>
      <c r="F40" s="9"/>
      <c r="G40" s="9"/>
      <c r="H40" s="9"/>
      <c r="I40" s="3"/>
      <c r="J40" s="3"/>
      <c r="K40" s="3"/>
      <c r="L40" s="3"/>
      <c r="M40" s="3"/>
      <c r="N40" s="3"/>
      <c r="O40" s="3"/>
    </row>
    <row r="41" spans="1:15" ht="18.75" x14ac:dyDescent="0.3">
      <c r="A41" s="3"/>
      <c r="B41" s="3"/>
      <c r="C41" s="3"/>
      <c r="D41" s="3"/>
      <c r="E41" s="3"/>
      <c r="F41" s="9"/>
      <c r="G41" s="9"/>
      <c r="H41" s="9"/>
      <c r="I41" s="3"/>
      <c r="J41" s="3"/>
      <c r="K41" s="3"/>
      <c r="L41" s="3"/>
      <c r="M41" s="3"/>
      <c r="N41" s="3"/>
      <c r="O41" s="3"/>
    </row>
    <row r="42" spans="1:15" ht="18.75" x14ac:dyDescent="0.3">
      <c r="A42" s="3"/>
      <c r="B42" s="3"/>
      <c r="C42" s="3"/>
      <c r="D42" s="3"/>
      <c r="E42" s="3"/>
      <c r="F42" s="9"/>
      <c r="G42" s="9"/>
      <c r="H42" s="9"/>
      <c r="I42" s="3"/>
      <c r="J42" s="3"/>
      <c r="K42" s="3"/>
      <c r="L42" s="3"/>
      <c r="M42" s="3"/>
      <c r="N42" s="3"/>
      <c r="O42" s="3"/>
    </row>
    <row r="43" spans="1:15" ht="18.75" x14ac:dyDescent="0.3">
      <c r="A43" s="3"/>
      <c r="B43" s="3"/>
      <c r="C43" s="3"/>
      <c r="D43" s="3"/>
      <c r="E43" s="3"/>
      <c r="F43" s="9"/>
      <c r="G43" s="9"/>
      <c r="H43" s="9"/>
      <c r="I43" s="3"/>
      <c r="J43" s="3"/>
      <c r="K43" s="3"/>
      <c r="L43" s="3"/>
      <c r="M43" s="3"/>
      <c r="N43" s="3"/>
      <c r="O43" s="3"/>
    </row>
    <row r="44" spans="1:15" ht="18.75" x14ac:dyDescent="0.3">
      <c r="A44" s="3"/>
      <c r="B44" s="3"/>
      <c r="C44" s="3"/>
      <c r="D44" s="3"/>
      <c r="E44" s="3"/>
      <c r="F44" s="9"/>
      <c r="G44" s="9"/>
      <c r="H44" s="9"/>
      <c r="I44" s="3"/>
      <c r="J44" s="3"/>
      <c r="K44" s="3"/>
      <c r="L44" s="3"/>
      <c r="M44" s="3"/>
      <c r="N44" s="3"/>
      <c r="O44" s="3"/>
    </row>
    <row r="45" spans="1:15" ht="18.75" x14ac:dyDescent="0.3">
      <c r="A45" s="3"/>
      <c r="B45" s="3"/>
      <c r="C45" s="3"/>
      <c r="D45" s="3"/>
      <c r="E45" s="3"/>
      <c r="F45" s="9"/>
      <c r="G45" s="9"/>
      <c r="H45" s="9"/>
      <c r="I45" s="3"/>
      <c r="J45" s="3"/>
      <c r="K45" s="3"/>
      <c r="L45" s="3"/>
      <c r="M45" s="3"/>
      <c r="N45" s="3"/>
      <c r="O45" s="3"/>
    </row>
  </sheetData>
  <mergeCells count="19">
    <mergeCell ref="A30:B30"/>
    <mergeCell ref="C30:J30"/>
    <mergeCell ref="A37:C37"/>
    <mergeCell ref="A38:D38"/>
    <mergeCell ref="K38:L38"/>
    <mergeCell ref="A31:O31"/>
    <mergeCell ref="A32:C32"/>
    <mergeCell ref="A33:D33"/>
    <mergeCell ref="K33:L33"/>
    <mergeCell ref="K2:O2"/>
    <mergeCell ref="A3:O3"/>
    <mergeCell ref="A4:A5"/>
    <mergeCell ref="B4:B5"/>
    <mergeCell ref="C4:C5"/>
    <mergeCell ref="D4:D5"/>
    <mergeCell ref="E4:E5"/>
    <mergeCell ref="F4:H4"/>
    <mergeCell ref="I4:K4"/>
    <mergeCell ref="L4:O4"/>
  </mergeCells>
  <pageMargins left="0.31496062992125984" right="0.11811023622047245" top="0.74803149606299213" bottom="0.74803149606299213" header="0.31496062992125984" footer="0.31496062992125984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9:K21"/>
  <sheetViews>
    <sheetView workbookViewId="0">
      <selection activeCell="J12" sqref="J12"/>
    </sheetView>
  </sheetViews>
  <sheetFormatPr defaultRowHeight="15" x14ac:dyDescent="0.25"/>
  <cols>
    <col min="6" max="6" width="18.7109375" customWidth="1"/>
    <col min="10" max="10" width="14.5703125" customWidth="1"/>
  </cols>
  <sheetData>
    <row r="9" spans="5:11" ht="18" x14ac:dyDescent="0.25">
      <c r="E9" s="26">
        <v>19</v>
      </c>
      <c r="F9" s="27">
        <v>4570</v>
      </c>
      <c r="G9">
        <f>E9*F9</f>
        <v>86830</v>
      </c>
    </row>
    <row r="10" spans="5:11" ht="18" x14ac:dyDescent="0.25">
      <c r="E10" s="26">
        <v>2</v>
      </c>
      <c r="F10" s="27">
        <v>4915</v>
      </c>
      <c r="G10">
        <f t="shared" ref="G10:G11" si="0">E10*F10</f>
        <v>9830</v>
      </c>
    </row>
    <row r="11" spans="5:11" ht="18" x14ac:dyDescent="0.25">
      <c r="E11" s="26">
        <v>2</v>
      </c>
      <c r="F11" s="27">
        <v>651</v>
      </c>
      <c r="G11">
        <f t="shared" si="0"/>
        <v>1302</v>
      </c>
    </row>
    <row r="12" spans="5:11" ht="18" x14ac:dyDescent="0.25">
      <c r="G12">
        <f>SUM(G9:G11)</f>
        <v>97962</v>
      </c>
      <c r="I12" s="28">
        <v>15</v>
      </c>
      <c r="J12" s="29">
        <v>28005</v>
      </c>
      <c r="K12">
        <f>J12*I12</f>
        <v>420075</v>
      </c>
    </row>
    <row r="14" spans="5:11" ht="18" x14ac:dyDescent="0.25">
      <c r="E14" s="28">
        <v>2</v>
      </c>
      <c r="F14" s="29">
        <v>4570</v>
      </c>
      <c r="G14">
        <f>E14*F14</f>
        <v>9140</v>
      </c>
    </row>
    <row r="15" spans="5:11" ht="18" x14ac:dyDescent="0.25">
      <c r="E15" s="28">
        <v>2</v>
      </c>
      <c r="F15" s="29">
        <v>4915</v>
      </c>
      <c r="G15">
        <f t="shared" ref="G15:G16" si="1">E15*F15</f>
        <v>9830</v>
      </c>
    </row>
    <row r="16" spans="5:11" ht="18" x14ac:dyDescent="0.25">
      <c r="E16" s="28">
        <v>20</v>
      </c>
      <c r="F16" s="29">
        <v>651</v>
      </c>
      <c r="G16">
        <f t="shared" si="1"/>
        <v>13020</v>
      </c>
    </row>
    <row r="17" spans="5:7" x14ac:dyDescent="0.25">
      <c r="G17">
        <f>SUM(G14:G16)</f>
        <v>31990</v>
      </c>
    </row>
    <row r="19" spans="5:7" ht="18" x14ac:dyDescent="0.25">
      <c r="E19" s="28">
        <v>30</v>
      </c>
      <c r="F19" s="29">
        <v>469</v>
      </c>
      <c r="G19">
        <f>F19*E19</f>
        <v>14070</v>
      </c>
    </row>
    <row r="20" spans="5:7" ht="18" x14ac:dyDescent="0.25">
      <c r="E20" s="28">
        <v>2</v>
      </c>
      <c r="F20" s="29">
        <v>689</v>
      </c>
      <c r="G20">
        <f>F20*E20</f>
        <v>1378</v>
      </c>
    </row>
    <row r="21" spans="5:7" x14ac:dyDescent="0.25">
      <c r="G21">
        <f>SUM(G19:G20)</f>
        <v>15448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07.02.2022</vt:lpstr>
      <vt:lpstr>Лист1</vt:lpstr>
      <vt:lpstr>'07.02.2022'!Область_печати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ЮР ГРУППА</cp:lastModifiedBy>
  <cp:lastPrinted>2026-08-13T06:38:18Z</cp:lastPrinted>
  <dcterms:created xsi:type="dcterms:W3CDTF">2014-01-15T18:15:09Z</dcterms:created>
  <dcterms:modified xsi:type="dcterms:W3CDTF">2026-08-13T08:11:13Z</dcterms:modified>
</cp:coreProperties>
</file>