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280" windowHeight="5865"/>
  </bookViews>
  <sheets>
    <sheet name="Лист1 (3)" sheetId="3" r:id="rId1"/>
  </sheets>
  <definedNames>
    <definedName name="_xlnm._FilterDatabase" localSheetId="0" hidden="1">'Лист1 (3)'!$A$5:$Y$10</definedName>
    <definedName name="_xlnm.Print_Area" localSheetId="0">'Лист1 (3)'!$A$1:$O$10</definedName>
  </definedNames>
  <calcPr calcId="144525"/>
</workbook>
</file>

<file path=xl/calcChain.xml><?xml version="1.0" encoding="utf-8"?>
<calcChain xmlns="http://schemas.openxmlformats.org/spreadsheetml/2006/main">
  <c r="I6" i="3" l="1"/>
  <c r="M6" i="3" s="1"/>
  <c r="N6" i="3" s="1"/>
  <c r="O6" i="3" s="1"/>
  <c r="O7" i="3" l="1"/>
  <c r="F8" i="3" s="1"/>
  <c r="J6" i="3"/>
  <c r="K6" i="3" s="1"/>
</calcChain>
</file>

<file path=xl/sharedStrings.xml><?xml version="1.0" encoding="utf-8"?>
<sst xmlns="http://schemas.openxmlformats.org/spreadsheetml/2006/main" count="36" uniqueCount="36">
  <si>
    <t>Обоснование начальной (максимальной) цены контракта</t>
  </si>
  <si>
    <t>Наименование товара</t>
  </si>
  <si>
    <t>ОКПД 2</t>
  </si>
  <si>
    <t>Однородность совокупности значений выявленных цен, используемых в расчете Н(М)ЦК, ЦКЕП</t>
  </si>
  <si>
    <t>Расет начальной (максимальной) цены контракта с учетом корректировки</t>
  </si>
  <si>
    <t>Среднее квадратичное отклонение</t>
  </si>
  <si>
    <t>Процент корректировки цены Товара*</t>
  </si>
  <si>
    <t>рублей</t>
  </si>
  <si>
    <t>ИТОГ</t>
  </si>
  <si>
    <t>Приложение № __ к ____________________</t>
  </si>
  <si>
    <t>Ценовая информация из ЕИС (руб./ед.изм.)</t>
  </si>
  <si>
    <t>Ед. изм.</t>
  </si>
  <si>
    <t>-</t>
  </si>
  <si>
    <t xml:space="preserve">Средняя арифметическая цена за единицу     
</t>
  </si>
  <si>
    <t xml:space="preserve">Цена за единицу изм. с округле-нием (вниз) до сотых долей после запятой (руб.)
</t>
  </si>
  <si>
    <t xml:space="preserve">&lt;ц&gt; </t>
  </si>
  <si>
    <t>В результате проведенного расчета Н(М)ЦК контракта составила:</t>
  </si>
  <si>
    <t xml:space="preserve">                                          Начальная максимальная цена контракта</t>
  </si>
  <si>
    <t>&lt;Н(М)ЦК&gt;</t>
  </si>
  <si>
    <t>&lt;V&gt;</t>
  </si>
  <si>
    <t xml:space="preserve">Средняя арифметическая цена за единицу с учетом  корректировки цены Товара на 0% </t>
  </si>
  <si>
    <t>шт</t>
  </si>
  <si>
    <r>
      <t xml:space="preserve">Коэффициент вариации цен в (%)           </t>
    </r>
    <r>
      <rPr>
        <i/>
        <sz val="12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</si>
  <si>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1</t>
    </r>
    <r>
      <rPr>
        <sz val="12"/>
        <color indexed="8"/>
        <rFont val="Times New Roman"/>
        <family val="1"/>
        <charset val="204"/>
      </rPr>
      <t>&gt;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</si>
  <si>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>&gt;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</si>
  <si>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3</t>
    </r>
    <r>
      <rPr>
        <sz val="12"/>
        <color indexed="8"/>
        <rFont val="Times New Roman"/>
        <family val="1"/>
        <charset val="204"/>
      </rPr>
      <t>&gt;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</si>
  <si>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ср</t>
    </r>
    <r>
      <rPr>
        <sz val="12"/>
        <color indexed="8"/>
        <rFont val="Times New Roman"/>
        <family val="1"/>
        <charset val="204"/>
      </rPr>
      <t xml:space="preserve">&gt; </t>
    </r>
  </si>
  <si>
    <r>
      <t>ц</t>
    </r>
    <r>
      <rPr>
        <vertAlign val="subscript"/>
        <sz val="12"/>
        <color indexed="8"/>
        <rFont val="Times New Roman"/>
        <family val="1"/>
        <charset val="204"/>
      </rPr>
      <t>ср</t>
    </r>
    <r>
      <rPr>
        <sz val="12"/>
        <color indexed="8"/>
        <rFont val="Times New Roman"/>
        <family val="1"/>
        <charset val="204"/>
      </rPr>
      <t>*0%</t>
    </r>
  </si>
  <si>
    <r>
      <rPr>
        <sz val="12"/>
        <rFont val="Times New Roman"/>
        <family val="1"/>
        <charset val="204"/>
      </rPr>
      <t>*Корректировка не более чем на 13% цены согласно п.3.16.2 Методических рекомендаций по применению методов определения начальной (максимальной) цены контракта утвержденной</t>
    </r>
    <r>
      <rPr>
        <u/>
        <sz val="12"/>
        <color theme="10"/>
        <rFont val="Times New Roman"/>
        <family val="1"/>
        <charset val="204"/>
      </rPr>
      <t xml:space="preserve"> Приказом Минэкономразвития России от 02.10.2013г. №567.</t>
    </r>
  </si>
  <si>
    <t>№ п.п.</t>
  </si>
  <si>
    <t xml:space="preserve">Количество
</t>
  </si>
  <si>
    <t>Цепь якорная</t>
  </si>
  <si>
    <t>25.93.17.110</t>
  </si>
  <si>
    <t xml:space="preserve">Источник №1 (Коммерческое предложение вх.          № 383 от 24.02.2026)
</t>
  </si>
  <si>
    <t xml:space="preserve">Источник №2 (Коммерческое предложение вх.        № 308 от 13.02.2026)
</t>
  </si>
  <si>
    <t xml:space="preserve">Источник №3 (Коммерческое предложение вх.        №309 от 13.02.2026)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</si>
</sst>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vertAlign val="subscript"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5" fillId="2" borderId="0" xfId="1" applyFont="1" applyFill="1"/>
    <xf numFmtId="0" fontId="5" fillId="2" borderId="0" xfId="1" applyFont="1" applyFill="1" applyAlignment="1"/>
    <xf numFmtId="0" fontId="5" fillId="0" borderId="0" xfId="1" applyFont="1"/>
    <xf numFmtId="0" fontId="5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49" fontId="5" fillId="2" borderId="2" xfId="1" applyNumberFormat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2" borderId="0" xfId="1" applyFont="1" applyFill="1" applyBorder="1" applyAlignment="1">
      <alignment vertical="center"/>
    </xf>
    <xf numFmtId="0" fontId="5" fillId="2" borderId="0" xfId="1" applyFont="1" applyFill="1" applyBorder="1"/>
    <xf numFmtId="4" fontId="9" fillId="2" borderId="0" xfId="1" applyNumberFormat="1" applyFont="1" applyFill="1" applyBorder="1" applyAlignment="1">
      <alignment vertical="center"/>
    </xf>
    <xf numFmtId="2" fontId="6" fillId="2" borderId="0" xfId="1" applyNumberFormat="1" applyFont="1" applyFill="1" applyBorder="1" applyAlignment="1">
      <alignment vertical="center"/>
    </xf>
    <xf numFmtId="0" fontId="10" fillId="2" borderId="0" xfId="2" applyFont="1" applyFill="1" applyAlignment="1">
      <alignment wrapText="1"/>
    </xf>
    <xf numFmtId="0" fontId="5" fillId="0" borderId="0" xfId="1" applyFont="1" applyAlignment="1"/>
    <xf numFmtId="4" fontId="5" fillId="2" borderId="2" xfId="0" applyNumberFormat="1" applyFont="1" applyFill="1" applyBorder="1" applyAlignment="1">
      <alignment horizontal="right" vertical="top"/>
    </xf>
    <xf numFmtId="4" fontId="4" fillId="2" borderId="2" xfId="1" applyNumberFormat="1" applyFont="1" applyFill="1" applyBorder="1" applyAlignment="1">
      <alignment horizontal="right" vertical="top"/>
    </xf>
    <xf numFmtId="4" fontId="5" fillId="2" borderId="2" xfId="1" applyNumberFormat="1" applyFont="1" applyFill="1" applyBorder="1" applyAlignment="1">
      <alignment horizontal="right" vertical="top"/>
    </xf>
    <xf numFmtId="4" fontId="5" fillId="2" borderId="0" xfId="0" applyNumberFormat="1" applyFont="1" applyFill="1" applyBorder="1" applyAlignment="1">
      <alignment horizontal="center" vertical="center"/>
    </xf>
    <xf numFmtId="4" fontId="5" fillId="2" borderId="0" xfId="1" applyNumberFormat="1" applyFont="1" applyFill="1" applyBorder="1" applyAlignment="1">
      <alignment horizontal="center" vertical="center"/>
    </xf>
    <xf numFmtId="4" fontId="4" fillId="2" borderId="0" xfId="1" applyNumberFormat="1" applyFont="1" applyFill="1" applyBorder="1" applyAlignment="1">
      <alignment horizontal="center" vertical="center"/>
    </xf>
    <xf numFmtId="4" fontId="6" fillId="2" borderId="2" xfId="1" applyNumberFormat="1" applyFont="1" applyFill="1" applyBorder="1" applyAlignment="1">
      <alignment horizontal="right" vertical="top"/>
    </xf>
    <xf numFmtId="4" fontId="6" fillId="2" borderId="2" xfId="1" applyNumberFormat="1" applyFont="1" applyFill="1" applyBorder="1" applyAlignment="1">
      <alignment horizontal="center" vertical="top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left" wrapText="1"/>
    </xf>
    <xf numFmtId="0" fontId="6" fillId="2" borderId="0" xfId="1" applyFont="1" applyFill="1" applyAlignment="1">
      <alignment horizontal="center" wrapText="1"/>
    </xf>
    <xf numFmtId="0" fontId="6" fillId="2" borderId="0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2" fontId="5" fillId="2" borderId="2" xfId="1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32657</xdr:colOff>
      <xdr:row>4</xdr:row>
      <xdr:rowOff>244928</xdr:rowOff>
    </xdr:from>
    <xdr:to>
      <xdr:col>11</xdr:col>
      <xdr:colOff>13607</xdr:colOff>
      <xdr:row>4</xdr:row>
      <xdr:rowOff>597353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5107" y="3454853"/>
          <a:ext cx="11239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155122</xdr:colOff>
      <xdr:row>4</xdr:row>
      <xdr:rowOff>202747</xdr:rowOff>
    </xdr:from>
    <xdr:to>
      <xdr:col>9</xdr:col>
      <xdr:colOff>1155247</xdr:colOff>
      <xdr:row>4</xdr:row>
      <xdr:rowOff>640897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572" y="3412672"/>
          <a:ext cx="9906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ase.garant.ru/704739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tabSelected="1" zoomScale="86" zoomScaleNormal="86" zoomScaleSheetLayoutView="40" workbookViewId="0">
      <selection activeCell="C6" sqref="C6"/>
    </sheetView>
  </sheetViews>
  <sheetFormatPr defaultColWidth="21" defaultRowHeight="15.75" x14ac:dyDescent="0.25"/>
  <cols>
    <col min="1" max="1" width="13.85546875" style="3" customWidth="1"/>
    <col min="2" max="2" width="34.5703125" style="19" customWidth="1"/>
    <col min="3" max="3" width="17.5703125" style="3" customWidth="1"/>
    <col min="4" max="4" width="9.42578125" style="3" customWidth="1"/>
    <col min="5" max="5" width="14.28515625" style="3" customWidth="1"/>
    <col min="6" max="6" width="18.42578125" style="3" customWidth="1"/>
    <col min="7" max="7" width="19" style="3" customWidth="1"/>
    <col min="8" max="8" width="18.28515625" style="3" customWidth="1"/>
    <col min="9" max="15" width="17.140625" style="3" customWidth="1"/>
    <col min="16" max="16" width="21" style="3" customWidth="1"/>
    <col min="17" max="16384" width="21" style="3"/>
  </cols>
  <sheetData>
    <row r="1" spans="1:2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32" t="s">
        <v>9</v>
      </c>
      <c r="N1" s="32"/>
      <c r="O1" s="32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3.5" customHeight="1" x14ac:dyDescent="0.25">
      <c r="A3" s="34" t="s">
        <v>29</v>
      </c>
      <c r="B3" s="34" t="s">
        <v>1</v>
      </c>
      <c r="C3" s="34" t="s">
        <v>2</v>
      </c>
      <c r="D3" s="34" t="s">
        <v>11</v>
      </c>
      <c r="E3" s="34" t="s">
        <v>30</v>
      </c>
      <c r="F3" s="35" t="s">
        <v>10</v>
      </c>
      <c r="G3" s="36"/>
      <c r="H3" s="36"/>
      <c r="I3" s="37" t="s">
        <v>3</v>
      </c>
      <c r="J3" s="37"/>
      <c r="K3" s="37"/>
      <c r="L3" s="34" t="s">
        <v>4</v>
      </c>
      <c r="M3" s="34"/>
      <c r="N3" s="34"/>
      <c r="O3" s="34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8" customHeight="1" x14ac:dyDescent="0.25">
      <c r="A4" s="34"/>
      <c r="B4" s="34"/>
      <c r="C4" s="34"/>
      <c r="D4" s="34"/>
      <c r="E4" s="34"/>
      <c r="F4" s="30" t="s">
        <v>33</v>
      </c>
      <c r="G4" s="30" t="s">
        <v>34</v>
      </c>
      <c r="H4" s="30" t="s">
        <v>35</v>
      </c>
      <c r="I4" s="30" t="s">
        <v>13</v>
      </c>
      <c r="J4" s="30" t="s">
        <v>5</v>
      </c>
      <c r="K4" s="30" t="s">
        <v>22</v>
      </c>
      <c r="L4" s="30" t="s">
        <v>6</v>
      </c>
      <c r="M4" s="30" t="s">
        <v>20</v>
      </c>
      <c r="N4" s="30" t="s">
        <v>14</v>
      </c>
      <c r="O4" s="30" t="s">
        <v>17</v>
      </c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6.25" customHeight="1" x14ac:dyDescent="0.25">
      <c r="A5" s="34"/>
      <c r="B5" s="34"/>
      <c r="C5" s="34"/>
      <c r="D5" s="34"/>
      <c r="E5" s="4" t="s">
        <v>19</v>
      </c>
      <c r="F5" s="4" t="s">
        <v>23</v>
      </c>
      <c r="G5" s="4" t="s">
        <v>24</v>
      </c>
      <c r="H5" s="4" t="s">
        <v>25</v>
      </c>
      <c r="I5" s="4" t="s">
        <v>26</v>
      </c>
      <c r="J5" s="5"/>
      <c r="K5" s="5"/>
      <c r="L5" s="4" t="s">
        <v>12</v>
      </c>
      <c r="M5" s="4" t="s">
        <v>27</v>
      </c>
      <c r="N5" s="4" t="s">
        <v>15</v>
      </c>
      <c r="O5" s="4" t="s">
        <v>18</v>
      </c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thickBot="1" x14ac:dyDescent="0.3">
      <c r="A6" s="6">
        <v>1</v>
      </c>
      <c r="B6" s="28" t="s">
        <v>31</v>
      </c>
      <c r="C6" s="7" t="s">
        <v>32</v>
      </c>
      <c r="D6" s="6" t="s">
        <v>21</v>
      </c>
      <c r="E6" s="29">
        <v>1</v>
      </c>
      <c r="F6" s="21">
        <v>70000</v>
      </c>
      <c r="G6" s="20">
        <v>65000</v>
      </c>
      <c r="H6" s="21">
        <v>68000</v>
      </c>
      <c r="I6" s="22">
        <f t="shared" ref="I6" si="0">(F6+G6+H6)/3</f>
        <v>67666.666666666672</v>
      </c>
      <c r="J6" s="22">
        <f t="shared" ref="J6" si="1">SQRT(((SUM((POWER(H6-I6,2)),(POWER(G6-I6,2)),(POWER(F6-I6,2)))/(COLUMNS(F6:H6)-1))))</f>
        <v>2516.6114784235833</v>
      </c>
      <c r="K6" s="22">
        <f t="shared" ref="K6" si="2">J6/I6*100</f>
        <v>3.7191302636801717</v>
      </c>
      <c r="L6" s="22">
        <v>0</v>
      </c>
      <c r="M6" s="22">
        <f t="shared" ref="M6" si="3">I6*L6+I6</f>
        <v>67666.666666666672</v>
      </c>
      <c r="N6" s="22">
        <f t="shared" ref="N6" si="4">ROUNDDOWN(M6,2)</f>
        <v>67666.66</v>
      </c>
      <c r="O6" s="22">
        <f t="shared" ref="O6" si="5">N6*E6</f>
        <v>67666.66</v>
      </c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13" customFormat="1" x14ac:dyDescent="0.25">
      <c r="A7" s="8"/>
      <c r="B7" s="9"/>
      <c r="C7" s="10"/>
      <c r="D7" s="11"/>
      <c r="E7" s="10"/>
      <c r="F7" s="23"/>
      <c r="G7" s="24"/>
      <c r="H7" s="25"/>
      <c r="I7" s="24"/>
      <c r="J7" s="24"/>
      <c r="K7" s="24"/>
      <c r="L7" s="24"/>
      <c r="M7" s="24"/>
      <c r="N7" s="27" t="s">
        <v>8</v>
      </c>
      <c r="O7" s="26">
        <f>SUM(O6:O6)</f>
        <v>67666.66</v>
      </c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16.5" thickBot="1" x14ac:dyDescent="0.3">
      <c r="A8" s="14" t="s">
        <v>16</v>
      </c>
      <c r="B8" s="14"/>
      <c r="C8" s="14"/>
      <c r="D8" s="14"/>
      <c r="E8" s="15"/>
      <c r="F8" s="16">
        <f>O7</f>
        <v>67666.66</v>
      </c>
      <c r="G8" s="14" t="s">
        <v>7</v>
      </c>
      <c r="I8" s="1"/>
      <c r="J8" s="14"/>
      <c r="K8" s="15"/>
      <c r="L8" s="15"/>
      <c r="M8" s="14"/>
      <c r="N8" s="14"/>
      <c r="O8" s="17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25">
      <c r="A9" s="31" t="s">
        <v>28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8" customFormat="1" ht="18.75" customHeight="1" x14ac:dyDescent="0.25"/>
    <row r="11" spans="1:25" s="18" customFormat="1" ht="18.75" customHeight="1" x14ac:dyDescent="0.25"/>
    <row r="12" spans="1:25" s="18" customFormat="1" ht="18.75" customHeight="1" x14ac:dyDescent="0.25"/>
    <row r="13" spans="1:25" s="18" customFormat="1" ht="18.75" customHeight="1" x14ac:dyDescent="0.25"/>
    <row r="14" spans="1:25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</sheetData>
  <autoFilter ref="A5:Y10"/>
  <mergeCells count="11">
    <mergeCell ref="A9:O9"/>
    <mergeCell ref="M1:O1"/>
    <mergeCell ref="A2:O2"/>
    <mergeCell ref="A3:A5"/>
    <mergeCell ref="B3:B5"/>
    <mergeCell ref="C3:C5"/>
    <mergeCell ref="D3:D5"/>
    <mergeCell ref="E3:E4"/>
    <mergeCell ref="F3:H3"/>
    <mergeCell ref="I3:K3"/>
    <mergeCell ref="L3:O3"/>
  </mergeCells>
  <hyperlinks>
    <hyperlink ref="A9:O9" r:id="rId1" display="*Корректировка не более чем на 13% цены согласно п.3.16.2 Методических рекомендаций по применению методов определения начальной (максимальной) цены контракта утвержденной Приказом Минэкономразвития России от 02.10.2013г. №567."/>
  </hyperlinks>
  <pageMargins left="0" right="0" top="0.78740157480314965" bottom="0" header="0.31496062992125984" footer="0.31496062992125984"/>
  <pageSetup paperSize="9" scale="54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(3)</vt:lpstr>
      <vt:lpstr>'Лист1 (3)'!Область_печати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2026-03-19T09:02:34Z</dcterms:modified>
</cp:coreProperties>
</file>