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harulidze_ng\Desktop\64-р\Мышеловки\"/>
    </mc:Choice>
  </mc:AlternateContent>
  <bookViews>
    <workbookView xWindow="0" yWindow="0" windowWidth="28800" windowHeight="12435"/>
  </bookViews>
  <sheets>
    <sheet name="Расчет цены" sheetId="2" r:id="rId1"/>
  </sheets>
  <calcPr calcId="152511"/>
</workbook>
</file>

<file path=xl/calcChain.xml><?xml version="1.0" encoding="utf-8"?>
<calcChain xmlns="http://schemas.openxmlformats.org/spreadsheetml/2006/main">
  <c r="L10" i="2" l="1"/>
  <c r="M10" i="2" s="1"/>
  <c r="N10" i="2" s="1"/>
  <c r="O10" i="2" s="1"/>
  <c r="I10" i="2"/>
  <c r="J10" i="2" s="1"/>
  <c r="K10" i="2" s="1"/>
</calcChain>
</file>

<file path=xl/sharedStrings.xml><?xml version="1.0" encoding="utf-8"?>
<sst xmlns="http://schemas.openxmlformats.org/spreadsheetml/2006/main" count="32" uniqueCount="32">
  <si>
    <t>№</t>
  </si>
  <si>
    <t>Ед. изм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</si>
  <si>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</si>
  <si>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</si>
  <si>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</si>
  <si>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</si>
  <si>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</si>
  <si>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</si>
  <si>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Цена за единицу изм. с округлением (вниз) до сотых долей после запятой (руб.)</t>
  </si>
  <si>
    <t>Источник информации о цене (руб./ед.изм.)</t>
  </si>
  <si>
    <t>Н(М)ЦК, контракта с учетом округления цены за единицу (руб.)</t>
  </si>
  <si>
    <t>Работник контрактной службы:</t>
  </si>
  <si>
    <t>Однородность совокупности значений выявленных цен, используемых в расчете Н(М)ЦК**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</si>
  <si>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</si>
  <si>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
 </t>
  </si>
  <si>
    <t>Характеристики объекта закупки</t>
  </si>
  <si>
    <t>Используемый метод определения НМЦК:</t>
  </si>
  <si>
    <t>Н(М)ЦК определяемая методом сопоставимых рыночных цен (анализа рынка)*</t>
  </si>
  <si>
    <t>В соответствии с Приложением № 1 к Извещению об осуществлении закупки</t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</si>
  <si>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</si>
  <si>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color indexed="8"/>
        <rFont val="Times New Roman"/>
        <family val="1"/>
        <charset val="204"/>
      </rPr>
      <t xml:space="preserve">Расчет Н(М)ЦК по формуле   </t>
    </r>
    <r>
      <rPr>
        <sz val="11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</si>
  <si>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ФИО: Сихарулидзе Н.Г.</t>
  </si>
  <si>
    <t>Должность: вед.специалист по закупкам</t>
  </si>
  <si>
    <t>Наименование товара</t>
  </si>
  <si>
    <t>иной метод</t>
  </si>
  <si>
    <t xml:space="preserve">Обоснование начальной (максимальной) цены государственного контракта на поставку(изготовление) ловушки для грызунов (мышеловки) для обеспечения государственных нужд ФКУЗ Ставропольский противочумный институт Роспотребнадзора в рамках реализации распоряжения Правительства РФ от 22.01.2026 N 64-р                                                                                                                   </t>
  </si>
  <si>
    <t>Коммерческое предложение №1 вх 5219</t>
  </si>
  <si>
    <t>шт</t>
  </si>
  <si>
    <t>Ловушки для грызунов (мышеловка) пружинная открытого типа</t>
  </si>
  <si>
    <t>Коммерческое предложение №2 вх 5220</t>
  </si>
  <si>
    <t>Коммерческое предложение №3 вх 5221</t>
  </si>
  <si>
    <t>В соответствии с бюджетными ассигнованиями, выделенными Заказчику на 2026 год и в соответствии со ст. 72 Бюджетного кодекса Российской Федерации начальная (максимальная) цена контракта определена иным методом и составляет 294 000,00 (двести девяносто четыре тысячи) рублей 00 копеек.                                                                                                                                                                                                                                                                                                                                                                                                                    Наименование валюты - Российский рубль.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не установлен.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</si>
</sst>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000"/>
  </numFmts>
  <fonts count="20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86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Fill="1" applyAlignment="1" applyProtection="1">
      <alignment vertical="center"/>
      <protection locked="0"/>
    </xf>
    <xf numFmtId="0" fontId="5" fillId="0" borderId="0" xfId="0" applyFont="1"/>
    <xf numFmtId="0" fontId="5" fillId="0" borderId="0" xfId="0" applyFont="1" applyFill="1" applyAlignment="1" applyProtection="1">
      <alignment vertical="center"/>
      <protection locked="0"/>
    </xf>
    <xf numFmtId="0" fontId="6" fillId="0" borderId="3" xfId="0" applyFont="1" applyBorder="1" applyAlignment="1">
      <alignment horizontal="center" vertical="top" wrapText="1"/>
    </xf>
    <xf numFmtId="2" fontId="7" fillId="0" borderId="0" xfId="0" applyNumberFormat="1" applyFont="1" applyAlignment="1">
      <alignment vertical="center"/>
    </xf>
    <xf numFmtId="0" fontId="5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10" fillId="0" borderId="0" xfId="0" applyFont="1" applyAlignment="1">
      <alignment horizontal="left" vertical="distributed" wrapText="1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>
      <alignment vertical="distributed" wrapText="1"/>
    </xf>
    <xf numFmtId="0" fontId="12" fillId="0" borderId="0" xfId="0" applyFont="1"/>
    <xf numFmtId="0" fontId="12" fillId="0" borderId="0" xfId="0" applyFont="1" applyProtection="1"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2" fontId="15" fillId="0" borderId="3" xfId="0" applyNumberFormat="1" applyFont="1" applyBorder="1" applyAlignment="1" applyProtection="1">
      <alignment horizontal="center" vertical="center" wrapText="1"/>
      <protection locked="0"/>
    </xf>
    <xf numFmtId="164" fontId="15" fillId="0" borderId="3" xfId="0" applyNumberFormat="1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/>
    <xf numFmtId="0" fontId="2" fillId="0" borderId="0" xfId="0" applyFont="1" applyProtection="1">
      <protection locked="0"/>
    </xf>
    <xf numFmtId="2" fontId="15" fillId="0" borderId="3" xfId="0" applyNumberFormat="1" applyFont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 wrapText="1"/>
      <protection locked="0"/>
    </xf>
    <xf numFmtId="0" fontId="15" fillId="0" borderId="8" xfId="0" applyFont="1" applyFill="1" applyBorder="1" applyAlignment="1" applyProtection="1">
      <alignment horizontal="center" vertical="center" wrapText="1"/>
      <protection locked="0"/>
    </xf>
    <xf numFmtId="4" fontId="14" fillId="2" borderId="8" xfId="0" applyNumberFormat="1" applyFont="1" applyFill="1" applyBorder="1" applyAlignment="1">
      <alignment horizontal="center" vertical="center" wrapText="1"/>
    </xf>
    <xf numFmtId="4" fontId="13" fillId="0" borderId="8" xfId="0" applyNumberFormat="1" applyFont="1" applyBorder="1" applyAlignment="1">
      <alignment horizontal="center" vertical="center" wrapText="1"/>
    </xf>
    <xf numFmtId="4" fontId="15" fillId="0" borderId="8" xfId="1" applyNumberFormat="1" applyFont="1" applyFill="1" applyBorder="1" applyAlignment="1">
      <alignment horizontal="center" vertical="center" wrapText="1"/>
    </xf>
    <xf numFmtId="2" fontId="15" fillId="0" borderId="8" xfId="0" applyNumberFormat="1" applyFont="1" applyBorder="1" applyAlignment="1" applyProtection="1">
      <alignment horizontal="center" vertical="center" wrapText="1"/>
      <protection locked="0"/>
    </xf>
    <xf numFmtId="164" fontId="15" fillId="0" borderId="8" xfId="0" applyNumberFormat="1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2" fontId="15" fillId="0" borderId="0" xfId="0" applyNumberFormat="1" applyFont="1" applyBorder="1" applyAlignment="1">
      <alignment horizontal="center" vertical="center" wrapText="1"/>
    </xf>
    <xf numFmtId="4" fontId="15" fillId="0" borderId="3" xfId="0" applyNumberFormat="1" applyFont="1" applyBorder="1" applyAlignment="1">
      <alignment horizontal="center" vertical="center"/>
    </xf>
    <xf numFmtId="0" fontId="14" fillId="2" borderId="8" xfId="0" applyFont="1" applyFill="1" applyBorder="1" applyAlignment="1">
      <alignment vertical="center" wrapText="1"/>
    </xf>
    <xf numFmtId="0" fontId="2" fillId="0" borderId="0" xfId="0" applyFont="1" applyAlignment="1" applyProtection="1">
      <alignment horizontal="left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9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left" vertical="distributed" wrapText="1"/>
    </xf>
    <xf numFmtId="0" fontId="18" fillId="0" borderId="3" xfId="0" applyFont="1" applyBorder="1" applyAlignment="1">
      <alignment horizontal="center" vertical="center" wrapText="1"/>
    </xf>
    <xf numFmtId="4" fontId="18" fillId="0" borderId="3" xfId="0" applyNumberFormat="1" applyFont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4" fontId="3" fillId="0" borderId="0" xfId="0" applyNumberFormat="1" applyFont="1"/>
    <xf numFmtId="4" fontId="18" fillId="0" borderId="0" xfId="0" applyNumberFormat="1" applyFont="1" applyBorder="1" applyAlignment="1">
      <alignment horizontal="center" wrapText="1"/>
    </xf>
    <xf numFmtId="4" fontId="4" fillId="0" borderId="0" xfId="0" applyNumberFormat="1" applyFont="1" applyAlignment="1"/>
    <xf numFmtId="4" fontId="19" fillId="0" borderId="0" xfId="0" applyNumberFormat="1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wrapText="1"/>
    </xf>
    <xf numFmtId="0" fontId="13" fillId="0" borderId="3" xfId="0" applyFont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4" fontId="14" fillId="0" borderId="0" xfId="0" applyNumberFormat="1" applyFont="1" applyAlignment="1">
      <alignment horizontal="center" vertical="center"/>
    </xf>
    <xf numFmtId="4" fontId="15" fillId="0" borderId="3" xfId="0" applyNumberFormat="1" applyFont="1" applyBorder="1" applyAlignment="1">
      <alignment horizontal="center" vertical="center" wrapText="1"/>
    </xf>
    <xf numFmtId="165" fontId="18" fillId="0" borderId="0" xfId="0" applyNumberFormat="1" applyFont="1" applyBorder="1" applyAlignment="1">
      <alignment horizontal="center" wrapText="1"/>
    </xf>
    <xf numFmtId="4" fontId="4" fillId="0" borderId="0" xfId="0" applyNumberFormat="1" applyFont="1"/>
    <xf numFmtId="0" fontId="17" fillId="0" borderId="0" xfId="0" applyFont="1" applyAlignment="1">
      <alignment horizont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Border="1" applyAlignment="1">
      <alignment vertical="distributed" wrapText="1"/>
    </xf>
    <xf numFmtId="0" fontId="9" fillId="0" borderId="0" xfId="0" applyFont="1" applyAlignment="1">
      <alignment vertical="distributed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vertical="top" wrapText="1"/>
    </xf>
    <xf numFmtId="0" fontId="8" fillId="0" borderId="4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Fill="1" applyBorder="1" applyAlignment="1" applyProtection="1">
      <alignment horizontal="center" vertical="top" wrapText="1"/>
      <protection locked="0"/>
    </xf>
    <xf numFmtId="164" fontId="18" fillId="0" borderId="0" xfId="0" applyNumberFormat="1" applyFont="1" applyBorder="1" applyAlignment="1">
      <alignment horizontal="left" vertical="top" wrapText="1"/>
    </xf>
    <xf numFmtId="0" fontId="1" fillId="0" borderId="0" xfId="0" applyFont="1" applyAlignment="1" applyProtection="1">
      <alignment horizontal="left"/>
      <protection locked="0"/>
    </xf>
    <xf numFmtId="0" fontId="10" fillId="0" borderId="0" xfId="0" applyFont="1" applyAlignment="1">
      <alignment horizontal="left" vertical="distributed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8</xdr:row>
      <xdr:rowOff>1228725</xdr:rowOff>
    </xdr:from>
    <xdr:to>
      <xdr:col>11</xdr:col>
      <xdr:colOff>19050</xdr:colOff>
      <xdr:row>8</xdr:row>
      <xdr:rowOff>1581150</xdr:rowOff>
    </xdr:to>
    <xdr:pic>
      <xdr:nvPicPr>
        <xdr:cNvPr id="2317" name="Picture 1">
          <a:extLst>
            <a:ext uri="{FF2B5EF4-FFF2-40B4-BE49-F238E27FC236}">
              <a16:creationId xmlns="" xmlns:a16="http://schemas.microsoft.com/office/drawing/2014/main" id="{50C3E8AB-3162-49AA-8D81-6085FCD4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4959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8</xdr:row>
      <xdr:rowOff>923925</xdr:rowOff>
    </xdr:from>
    <xdr:to>
      <xdr:col>9</xdr:col>
      <xdr:colOff>1019175</xdr:colOff>
      <xdr:row>8</xdr:row>
      <xdr:rowOff>1362075</xdr:rowOff>
    </xdr:to>
    <xdr:pic>
      <xdr:nvPicPr>
        <xdr:cNvPr id="2318" name="Picture 2">
          <a:extLst>
            <a:ext uri="{FF2B5EF4-FFF2-40B4-BE49-F238E27FC236}">
              <a16:creationId xmlns="" xmlns:a16="http://schemas.microsoft.com/office/drawing/2014/main" id="{5657916D-6D0D-4174-A30D-088EACCA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1911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178796</xdr:colOff>
      <xdr:row>8</xdr:row>
      <xdr:rowOff>1915173</xdr:rowOff>
    </xdr:from>
    <xdr:to>
      <xdr:col>11</xdr:col>
      <xdr:colOff>1664696</xdr:colOff>
      <xdr:row>8</xdr:row>
      <xdr:rowOff>2381898</xdr:rowOff>
    </xdr:to>
    <xdr:pic>
      <xdr:nvPicPr>
        <xdr:cNvPr id="2319" name="Picture 5">
          <a:extLst>
            <a:ext uri="{FF2B5EF4-FFF2-40B4-BE49-F238E27FC236}">
              <a16:creationId xmlns="" xmlns:a16="http://schemas.microsoft.com/office/drawing/2014/main" id="{593998B6-BA5B-418F-874F-91433FBF4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9901" y="5534673"/>
          <a:ext cx="14859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377145</xdr:colOff>
      <xdr:row>8</xdr:row>
      <xdr:rowOff>1677980</xdr:rowOff>
    </xdr:from>
    <xdr:to>
      <xdr:col>11</xdr:col>
      <xdr:colOff>529545</xdr:colOff>
      <xdr:row>8</xdr:row>
      <xdr:rowOff>1906580</xdr:rowOff>
    </xdr:to>
    <xdr:pic>
      <xdr:nvPicPr>
        <xdr:cNvPr id="2320" name="Picture 6">
          <a:extLst>
            <a:ext uri="{FF2B5EF4-FFF2-40B4-BE49-F238E27FC236}">
              <a16:creationId xmlns="" xmlns:a16="http://schemas.microsoft.com/office/drawing/2014/main" id="{64B3E55D-9384-4B2A-A5D0-3E0AE85A4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28250" y="5297480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6"/>
  <sheetViews>
    <sheetView tabSelected="1" zoomScale="77" zoomScaleNormal="77" zoomScaleSheetLayoutView="71" zoomScalePageLayoutView="73" workbookViewId="0">
      <selection activeCell="K21" sqref="K21"/>
    </sheetView>
  </sheetViews>
  <sheetFormatPr defaultRowHeight="15" x14ac:dyDescent="0.25"/>
  <cols>
    <col min="1" max="1" width="4.28515625" style="13" customWidth="1"/>
    <col min="2" max="2" width="40" style="28" customWidth="1"/>
    <col min="3" max="3" width="9.28515625" style="1" customWidth="1"/>
    <col min="4" max="4" width="8.28515625" style="13" customWidth="1"/>
    <col min="5" max="5" width="15.28515625" style="1" customWidth="1"/>
    <col min="6" max="6" width="15.140625" style="26" customWidth="1"/>
    <col min="7" max="7" width="16" style="28" customWidth="1"/>
    <col min="8" max="8" width="9.140625" style="1"/>
    <col min="9" max="9" width="18.140625" style="1" customWidth="1"/>
    <col min="10" max="11" width="15.42578125" style="1" customWidth="1"/>
    <col min="12" max="12" width="27.140625" style="1" customWidth="1"/>
    <col min="13" max="13" width="12" style="1" customWidth="1"/>
    <col min="14" max="14" width="14.5703125" style="1" customWidth="1"/>
    <col min="15" max="15" width="22.28515625" style="1" customWidth="1"/>
    <col min="16" max="16" width="33.140625" style="1" customWidth="1"/>
    <col min="17" max="17" width="15.140625" style="1" customWidth="1"/>
    <col min="18" max="18" width="11.7109375" style="1" bestFit="1" customWidth="1"/>
    <col min="19" max="19" width="11.5703125" style="1" customWidth="1"/>
    <col min="20" max="21" width="11.42578125" style="1" customWidth="1"/>
    <col min="22" max="16384" width="9.140625" style="1"/>
  </cols>
  <sheetData>
    <row r="1" spans="1:21" x14ac:dyDescent="0.25">
      <c r="L1" s="64"/>
      <c r="M1" s="64"/>
      <c r="N1" s="64"/>
      <c r="O1" s="64"/>
    </row>
    <row r="2" spans="1:21" ht="12" customHeight="1" x14ac:dyDescent="0.2"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21" ht="15" hidden="1" customHeight="1" x14ac:dyDescent="0.2"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</row>
    <row r="4" spans="1:21" ht="28.5" hidden="1" customHeight="1" x14ac:dyDescent="0.2"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11"/>
      <c r="Q4" s="11"/>
    </row>
    <row r="5" spans="1:21" s="4" customFormat="1" ht="39.75" customHeight="1" x14ac:dyDescent="0.3">
      <c r="A5" s="76" t="s">
        <v>25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17"/>
      <c r="Q5" s="17"/>
    </row>
    <row r="6" spans="1:21" s="4" customFormat="1" ht="21.75" customHeight="1" x14ac:dyDescent="0.3">
      <c r="A6" s="24"/>
      <c r="B6" s="58" t="s">
        <v>15</v>
      </c>
      <c r="C6" s="72" t="s">
        <v>18</v>
      </c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4"/>
      <c r="P6" s="18"/>
      <c r="Q6" s="18"/>
    </row>
    <row r="7" spans="1:21" s="4" customFormat="1" ht="29.25" customHeight="1" x14ac:dyDescent="0.3">
      <c r="A7" s="25"/>
      <c r="B7" s="59" t="s">
        <v>16</v>
      </c>
      <c r="C7" s="75" t="s">
        <v>24</v>
      </c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19"/>
      <c r="Q7" s="19"/>
    </row>
    <row r="8" spans="1:21" ht="46.5" customHeight="1" x14ac:dyDescent="0.2">
      <c r="A8" s="68" t="s">
        <v>0</v>
      </c>
      <c r="B8" s="69" t="s">
        <v>23</v>
      </c>
      <c r="C8" s="70" t="s">
        <v>1</v>
      </c>
      <c r="D8" s="70" t="s">
        <v>2</v>
      </c>
      <c r="E8" s="82" t="s">
        <v>9</v>
      </c>
      <c r="F8" s="83"/>
      <c r="G8" s="84"/>
      <c r="H8" s="44"/>
      <c r="I8" s="71" t="s">
        <v>12</v>
      </c>
      <c r="J8" s="71"/>
      <c r="K8" s="71"/>
      <c r="L8" s="85" t="s">
        <v>17</v>
      </c>
      <c r="M8" s="85"/>
      <c r="N8" s="85"/>
      <c r="O8" s="85"/>
      <c r="P8" s="20"/>
      <c r="Q8" s="20"/>
    </row>
    <row r="9" spans="1:21" ht="195.75" customHeight="1" x14ac:dyDescent="0.2">
      <c r="A9" s="68"/>
      <c r="B9" s="70"/>
      <c r="C9" s="81"/>
      <c r="D9" s="81"/>
      <c r="E9" s="6" t="s">
        <v>26</v>
      </c>
      <c r="F9" s="6" t="s">
        <v>29</v>
      </c>
      <c r="G9" s="6" t="s">
        <v>30</v>
      </c>
      <c r="H9" s="6" t="s">
        <v>5</v>
      </c>
      <c r="I9" s="6" t="s">
        <v>4</v>
      </c>
      <c r="J9" s="6" t="s">
        <v>3</v>
      </c>
      <c r="K9" s="45" t="s">
        <v>19</v>
      </c>
      <c r="L9" s="46" t="s">
        <v>20</v>
      </c>
      <c r="M9" s="6" t="s">
        <v>7</v>
      </c>
      <c r="N9" s="6" t="s">
        <v>8</v>
      </c>
      <c r="O9" s="6" t="s">
        <v>10</v>
      </c>
      <c r="P9" s="57"/>
      <c r="Q9" s="21"/>
    </row>
    <row r="10" spans="1:21" ht="40.5" customHeight="1" x14ac:dyDescent="0.25">
      <c r="A10" s="51">
        <v>1</v>
      </c>
      <c r="B10" s="56" t="s">
        <v>28</v>
      </c>
      <c r="C10" s="47" t="s">
        <v>27</v>
      </c>
      <c r="D10" s="49">
        <v>2000</v>
      </c>
      <c r="E10" s="50">
        <v>147</v>
      </c>
      <c r="F10" s="50">
        <v>170</v>
      </c>
      <c r="G10" s="50">
        <v>164</v>
      </c>
      <c r="H10" s="22" t="s">
        <v>6</v>
      </c>
      <c r="I10" s="23">
        <f t="shared" ref="I10" si="0">AVERAGE(E10:G10)</f>
        <v>160.33333333333334</v>
      </c>
      <c r="J10" s="41">
        <f t="shared" ref="J10" si="1">SQRT(((SUM((POWER(G10-I10,2)),(POWER(F10-I10,2)),(POWER(E10-I10,2)))/(COLUMNS(E10:G10)-1))))</f>
        <v>11.930353445448853</v>
      </c>
      <c r="K10" s="41">
        <f t="shared" ref="K10" si="2">J10/I10*100</f>
        <v>7.4409688848953337</v>
      </c>
      <c r="L10" s="23">
        <f t="shared" ref="L10" si="3">((D10/3)*(SUM(E10:G10)))</f>
        <v>320666.66666666663</v>
      </c>
      <c r="M10" s="23">
        <f t="shared" ref="M10" si="4">L10/D10</f>
        <v>160.33333333333331</v>
      </c>
      <c r="N10" s="30">
        <f t="shared" ref="N10" si="5">ROUNDDOWN(M10,2)</f>
        <v>160.33000000000001</v>
      </c>
      <c r="O10" s="61">
        <f t="shared" ref="O10" si="6">N10*D10</f>
        <v>320660</v>
      </c>
      <c r="P10" s="55"/>
      <c r="Q10" s="62"/>
      <c r="R10" s="54"/>
      <c r="S10" s="63"/>
      <c r="T10" s="52"/>
      <c r="U10" s="52"/>
    </row>
    <row r="11" spans="1:21" ht="24.75" customHeight="1" x14ac:dyDescent="0.25">
      <c r="A11" s="31"/>
      <c r="B11" s="42"/>
      <c r="C11" s="32"/>
      <c r="D11" s="33"/>
      <c r="E11" s="34"/>
      <c r="F11" s="35"/>
      <c r="G11" s="36"/>
      <c r="H11" s="37"/>
      <c r="I11" s="38"/>
      <c r="J11" s="39"/>
      <c r="K11" s="39"/>
      <c r="L11" s="38"/>
      <c r="M11" s="38"/>
      <c r="N11" s="40"/>
      <c r="O11" s="60"/>
      <c r="P11" s="62"/>
      <c r="Q11" s="53"/>
      <c r="R11" s="54"/>
      <c r="S11" s="52"/>
      <c r="T11" s="52"/>
      <c r="U11" s="52"/>
    </row>
    <row r="12" spans="1:21" s="2" customFormat="1" ht="51" customHeight="1" x14ac:dyDescent="0.25">
      <c r="A12" s="78" t="s">
        <v>31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"/>
      <c r="Q12" s="7"/>
    </row>
    <row r="13" spans="1:21" s="2" customFormat="1" ht="31.5" customHeight="1" x14ac:dyDescent="0.25">
      <c r="A13" s="66" t="s">
        <v>14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12"/>
      <c r="Q13" s="12"/>
    </row>
    <row r="14" spans="1:21" s="2" customFormat="1" ht="21.75" customHeight="1" x14ac:dyDescent="0.25">
      <c r="A14" s="80" t="s">
        <v>13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10"/>
      <c r="Q14" s="10"/>
    </row>
    <row r="15" spans="1:21" s="2" customFormat="1" ht="10.5" customHeight="1" x14ac:dyDescent="0.25">
      <c r="A15" s="80"/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0"/>
      <c r="Q15" s="10"/>
    </row>
    <row r="16" spans="1:21" s="3" customFormat="1" ht="21" customHeight="1" x14ac:dyDescent="0.25">
      <c r="A16" s="15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5"/>
    </row>
    <row r="17" spans="1:17" s="4" customFormat="1" ht="19.5" customHeight="1" x14ac:dyDescent="0.3">
      <c r="A17" s="79" t="s">
        <v>11</v>
      </c>
      <c r="B17" s="79"/>
      <c r="C17" s="79"/>
      <c r="D17" s="79"/>
      <c r="E17" s="79"/>
      <c r="F17" s="27"/>
      <c r="G17" s="29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1:17" s="4" customFormat="1" ht="14.25" customHeight="1" x14ac:dyDescent="0.3">
      <c r="A18" s="16"/>
      <c r="B18" s="43" t="s">
        <v>22</v>
      </c>
      <c r="C18" s="9"/>
      <c r="D18" s="14"/>
      <c r="E18" s="9"/>
      <c r="F18" s="27"/>
      <c r="G18" s="29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1:17" s="4" customFormat="1" ht="14.25" customHeight="1" x14ac:dyDescent="0.3">
      <c r="A19" s="16"/>
      <c r="B19" s="43" t="s">
        <v>21</v>
      </c>
      <c r="C19" s="9"/>
      <c r="D19" s="14"/>
      <c r="E19" s="9"/>
      <c r="F19" s="27"/>
      <c r="G19" s="29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1:17" s="4" customFormat="1" ht="14.25" customHeight="1" x14ac:dyDescent="0.3">
      <c r="A20" s="16"/>
      <c r="B20" s="43"/>
      <c r="C20" s="9"/>
      <c r="D20" s="14"/>
      <c r="E20" s="9"/>
      <c r="F20" s="27"/>
      <c r="G20" s="29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17" s="4" customFormat="1" ht="14.25" customHeight="1" x14ac:dyDescent="0.3">
      <c r="A21" s="16"/>
      <c r="B21" s="43"/>
      <c r="C21" s="9"/>
      <c r="D21" s="14"/>
      <c r="E21" s="9"/>
      <c r="F21" s="27"/>
      <c r="G21" s="29"/>
      <c r="H21" s="8"/>
      <c r="I21" s="8"/>
      <c r="J21" s="8"/>
      <c r="K21" s="8"/>
      <c r="L21" s="8"/>
      <c r="M21" s="8"/>
      <c r="N21" s="8"/>
      <c r="O21" s="8"/>
      <c r="P21" s="8"/>
      <c r="Q21" s="8"/>
    </row>
    <row r="25" spans="1:17" ht="12.75" customHeight="1" x14ac:dyDescent="0.25"/>
    <row r="26" spans="1:17" x14ac:dyDescent="0.25">
      <c r="A26"/>
      <c r="B26"/>
      <c r="C26"/>
      <c r="D26"/>
      <c r="E26"/>
      <c r="F26"/>
    </row>
  </sheetData>
  <mergeCells count="17">
    <mergeCell ref="A17:E17"/>
    <mergeCell ref="A15:O15"/>
    <mergeCell ref="D8:D9"/>
    <mergeCell ref="E8:G8"/>
    <mergeCell ref="C8:C9"/>
    <mergeCell ref="L8:O8"/>
    <mergeCell ref="A14:O14"/>
    <mergeCell ref="L1:O1"/>
    <mergeCell ref="B2:O4"/>
    <mergeCell ref="A13:O13"/>
    <mergeCell ref="A8:A9"/>
    <mergeCell ref="B8:B9"/>
    <mergeCell ref="I8:K8"/>
    <mergeCell ref="C6:O6"/>
    <mergeCell ref="C7:O7"/>
    <mergeCell ref="A5:O5"/>
    <mergeCell ref="A12:O12"/>
  </mergeCells>
  <phoneticPr fontId="0" type="noConversion"/>
  <pageMargins left="0.51181102362204722" right="0.31496062992125984" top="0.74803149606299213" bottom="0.55118110236220474" header="0.31496062992125984" footer="0.31496062992125984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Нина Сихарулидзе</cp:lastModifiedBy>
  <cp:lastPrinted>2026-08-07T08:56:18Z</cp:lastPrinted>
  <dcterms:created xsi:type="dcterms:W3CDTF">2014-01-15T18:15:09Z</dcterms:created>
  <dcterms:modified xsi:type="dcterms:W3CDTF">2026-08-07T09:04:17Z</dcterms:modified>
</cp:coreProperties>
</file>