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2026\ЕАТ РФ\Спецоператор 50097,40\"/>
    </mc:Choice>
  </mc:AlternateContent>
  <xr:revisionPtr revIDLastSave="0" documentId="13_ncr:1_{F4235F80-92E5-4FEA-B62F-857F50F18B6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8" i="1" l="1"/>
  <c r="T8" i="1" l="1"/>
  <c r="P8" i="1"/>
  <c r="O8" i="1"/>
  <c r="N8" i="1"/>
  <c r="S8" i="1" s="1"/>
  <c r="U7" i="1"/>
  <c r="T7" i="1"/>
  <c r="P7" i="1"/>
  <c r="O7" i="1"/>
  <c r="N7" i="1"/>
  <c r="S7" i="1" s="1"/>
  <c r="Q7" i="1" l="1"/>
  <c r="R7" i="1" s="1"/>
  <c r="Q8" i="1"/>
  <c r="R8" i="1" s="1"/>
  <c r="U9" i="1"/>
</calcChain>
</file>

<file path=xl/sharedStrings.xml><?xml version="1.0" encoding="utf-8"?>
<sst xmlns="http://schemas.openxmlformats.org/spreadsheetml/2006/main" count="38" uniqueCount="32">
  <si>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</si>
  <si>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</si>
  <si>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№ п/п</t>
  </si>
  <si>
    <t>Наименование товара, фасовка</t>
  </si>
  <si>
    <t>Ед. изм.</t>
  </si>
  <si>
    <t>Кол-во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</si>
  <si>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</si>
  <si>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</si>
  <si>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</si>
  <si>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</si>
  <si>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</si>
  <si>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</si>
  <si>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</si>
  <si>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</si>
  <si>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</si>
  <si>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</si>
  <si>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Расчет цены контракта</t>
  </si>
  <si>
    <t>*Цена за ед. товара</t>
  </si>
  <si>
    <t>*Расчет цены контракта</t>
  </si>
  <si>
    <t>Цена за ед.изм.</t>
  </si>
  <si>
    <t>РК</t>
  </si>
  <si>
    <t>%</t>
  </si>
  <si>
    <t>РК с %</t>
  </si>
  <si>
    <t>ИТОГО: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</si>
  <si>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</si>
  <si>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 xml:space="preserve">                    (должность)                                         подписано ЭЦП                (расшифровка подписи)</t>
  </si>
  <si>
    <r>
      <t xml:space="preserve">Директор ФИЦ ПХФ и МХ РАН  </t>
    </r>
    <r>
      <rPr>
        <u/>
        <sz val="12"/>
        <rFont val="Times New Roman"/>
        <family val="1"/>
        <charset val="204"/>
      </rPr>
      <t>____________</t>
    </r>
    <r>
      <rPr>
        <sz val="12"/>
        <rFont val="Times New Roman"/>
        <family val="1"/>
        <charset val="204"/>
      </rPr>
      <t>__  Голосов Е.В.</t>
    </r>
  </si>
  <si>
    <t>Предоставление права использования средства защиты информации Secret Net Studio 8, сроком 1 год, комплектация "Максимальная защита" с доп. функциональными возможностями</t>
  </si>
  <si>
    <t>Предоставление права использования на ПК "ФИС ГИА", сроком 1 год, с доп. функциональными возможностями</t>
  </si>
  <si>
    <t>на предоставление неисключительного права (простая неисключительная лицензия) использования на ПК "ФИС ГИА" и Средства защиты информации Secret Net Studio 8</t>
  </si>
  <si>
    <t>усл. ед.</t>
  </si>
  <si>
    <t>В результате проведенного расчета цена контракта составит  50 097 руб 40  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</si>
</sst>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9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5" fillId="2" borderId="0" applyBorder="0" applyProtection="0"/>
    <xf numFmtId="0" fontId="25" fillId="3" borderId="0" applyBorder="0" applyProtection="0"/>
    <xf numFmtId="0" fontId="25" fillId="4" borderId="0" applyBorder="0" applyProtection="0"/>
    <xf numFmtId="0" fontId="25" fillId="2" borderId="0" applyBorder="0" applyProtection="0"/>
    <xf numFmtId="0" fontId="25" fillId="5" borderId="0" applyBorder="0" applyProtection="0"/>
    <xf numFmtId="0" fontId="25" fillId="3" borderId="0" applyBorder="0" applyProtection="0"/>
    <xf numFmtId="0" fontId="25" fillId="6" borderId="0" applyBorder="0" applyProtection="0"/>
    <xf numFmtId="0" fontId="25" fillId="7" borderId="0" applyBorder="0" applyProtection="0"/>
    <xf numFmtId="0" fontId="25" fillId="8" borderId="0" applyBorder="0" applyProtection="0"/>
    <xf numFmtId="0" fontId="25" fillId="6" borderId="0" applyBorder="0" applyProtection="0"/>
    <xf numFmtId="0" fontId="25" fillId="9" borderId="0" applyBorder="0" applyProtection="0"/>
    <xf numFmtId="0" fontId="25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2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21" fillId="0" borderId="0" xfId="0" applyFont="1"/>
    <xf numFmtId="2" fontId="23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2" fontId="21" fillId="0" borderId="0" xfId="0" applyNumberFormat="1" applyFont="1"/>
    <xf numFmtId="0" fontId="24" fillId="0" borderId="0" xfId="0" applyFont="1"/>
    <xf numFmtId="0" fontId="23" fillId="0" borderId="0" xfId="0" applyFont="1"/>
    <xf numFmtId="0" fontId="23" fillId="0" borderId="13" xfId="0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left" vertical="center" wrapText="1"/>
    </xf>
    <xf numFmtId="164" fontId="23" fillId="0" borderId="11" xfId="0" applyNumberFormat="1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top" wrapText="1"/>
    </xf>
    <xf numFmtId="0" fontId="23" fillId="0" borderId="11" xfId="0" applyFont="1" applyBorder="1" applyAlignment="1">
      <alignment horizontal="center" vertical="center" wrapText="1"/>
    </xf>
    <xf numFmtId="164" fontId="23" fillId="0" borderId="11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14" fontId="27" fillId="0" borderId="0" xfId="0" applyNumberFormat="1" applyFont="1" applyBorder="1" applyAlignment="1">
      <alignment horizontal="center" vertical="top" wrapText="1"/>
    </xf>
    <xf numFmtId="0" fontId="27" fillId="0" borderId="0" xfId="0" applyFont="1" applyBorder="1" applyAlignment="1">
      <alignment horizontal="left" vertical="center"/>
    </xf>
    <xf numFmtId="0" fontId="23" fillId="0" borderId="11" xfId="0" applyFont="1" applyBorder="1" applyAlignment="1">
      <alignment horizontal="right" vertical="center" wrapText="1"/>
    </xf>
    <xf numFmtId="0" fontId="23" fillId="0" borderId="16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424B5E"/>
      <rgbColor rgb="FF339966"/>
      <rgbColor rgb="FF1B1B1B"/>
      <rgbColor rgb="FF2F3644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227880</xdr:colOff>
      <xdr:row>20</xdr:row>
      <xdr:rowOff>99270</xdr:rowOff>
    </xdr:from>
    <xdr:to>
      <xdr:col>15</xdr:col>
      <xdr:colOff>55860</xdr:colOff>
      <xdr:row>22</xdr:row>
      <xdr:rowOff>153270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7880" y="7919295"/>
          <a:ext cx="10105455" cy="730275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workbookViewId="0">
      <pane ySplit="1" topLeftCell="A2" activePane="bottomLeft" state="frozen"/>
      <selection pane="bottomLeft" activeCell="A12" sqref="A12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8.42578125" style="1" bestFit="1" customWidth="1"/>
    <col min="5" max="6" width="16" style="1" customWidth="1"/>
    <col min="7" max="7" width="16.140625" style="1" customWidth="1"/>
    <col min="8" max="8" width="7.28515625" style="2" hidden="1" customWidth="1"/>
    <col min="9" max="9" width="11.5703125" style="2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3.7109375" style="1" customWidth="1"/>
    <col min="21" max="21" width="18" style="1" bestFit="1" customWidth="1"/>
    <col min="22" max="22" width="9.28515625" style="1" customWidth="1"/>
    <col min="23" max="1024" width="9.140625" style="1"/>
  </cols>
  <sheetData>
    <row r="1" spans="1:21" ht="22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2.5" customHeight="1" x14ac:dyDescent="0.25">
      <c r="A2" s="25" t="s">
        <v>29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ht="12.7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3"/>
    </row>
    <row r="4" spans="1:21" ht="21.75" customHeight="1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1" ht="41.25" customHeight="1" x14ac:dyDescent="0.25">
      <c r="A5" s="15" t="s">
        <v>2</v>
      </c>
      <c r="B5" s="27" t="s">
        <v>3</v>
      </c>
      <c r="C5" s="15" t="s">
        <v>4</v>
      </c>
      <c r="D5" s="15" t="s">
        <v>5</v>
      </c>
      <c r="E5" s="10" t="s">
        <v>6</v>
      </c>
      <c r="F5" s="10" t="s">
        <v>7</v>
      </c>
      <c r="G5" s="10" t="s">
        <v>8</v>
      </c>
      <c r="H5" s="16" t="s">
        <v>9</v>
      </c>
      <c r="I5" s="16"/>
      <c r="J5" s="16"/>
      <c r="K5" s="16" t="s">
        <v>10</v>
      </c>
      <c r="L5" s="16"/>
      <c r="M5" s="16"/>
      <c r="N5" s="16" t="s">
        <v>11</v>
      </c>
      <c r="O5" s="15" t="s">
        <v>12</v>
      </c>
      <c r="P5" s="15" t="s">
        <v>13</v>
      </c>
      <c r="Q5" s="15" t="s">
        <v>14</v>
      </c>
      <c r="R5" s="15" t="s">
        <v>15</v>
      </c>
      <c r="S5" s="16" t="s">
        <v>16</v>
      </c>
      <c r="T5" s="16" t="s">
        <v>17</v>
      </c>
      <c r="U5" s="16" t="s">
        <v>18</v>
      </c>
    </row>
    <row r="6" spans="1:21" ht="39" customHeight="1" x14ac:dyDescent="0.25">
      <c r="A6" s="15"/>
      <c r="B6" s="28"/>
      <c r="C6" s="15"/>
      <c r="D6" s="15"/>
      <c r="E6" s="10" t="s">
        <v>19</v>
      </c>
      <c r="F6" s="10" t="s">
        <v>19</v>
      </c>
      <c r="G6" s="10" t="s">
        <v>19</v>
      </c>
      <c r="H6" s="10" t="s">
        <v>20</v>
      </c>
      <c r="I6" s="10" t="s">
        <v>21</v>
      </c>
      <c r="J6" s="10" t="s">
        <v>22</v>
      </c>
      <c r="K6" s="10" t="s">
        <v>20</v>
      </c>
      <c r="L6" s="10" t="s">
        <v>21</v>
      </c>
      <c r="M6" s="10" t="s">
        <v>22</v>
      </c>
      <c r="N6" s="16"/>
      <c r="O6" s="15"/>
      <c r="P6" s="15"/>
      <c r="Q6" s="15"/>
      <c r="R6" s="15"/>
      <c r="S6" s="16"/>
      <c r="T6" s="16"/>
      <c r="U6" s="16"/>
    </row>
    <row r="7" spans="1:21" ht="39" customHeight="1" x14ac:dyDescent="0.25">
      <c r="A7" s="11">
        <v>1</v>
      </c>
      <c r="B7" s="12" t="s">
        <v>28</v>
      </c>
      <c r="C7" s="9" t="s">
        <v>30</v>
      </c>
      <c r="D7" s="4">
        <v>1</v>
      </c>
      <c r="E7" s="13">
        <v>42426.400000000001</v>
      </c>
      <c r="F7" s="13">
        <v>49429</v>
      </c>
      <c r="G7" s="13">
        <v>49929</v>
      </c>
      <c r="H7" s="10"/>
      <c r="I7" s="10"/>
      <c r="J7" s="10"/>
      <c r="K7" s="10"/>
      <c r="L7" s="10"/>
      <c r="M7" s="10"/>
      <c r="N7" s="10">
        <f>(E7+F7+G7)/3</f>
        <v>47261.466666666667</v>
      </c>
      <c r="O7" s="5">
        <f>COUNT(E7,F7,G7,J7,M7)</f>
        <v>3</v>
      </c>
      <c r="P7" s="4">
        <f>STDEV(E7,F7,G7,J7,M7)</f>
        <v>4194.7469832319239</v>
      </c>
      <c r="Q7" s="4">
        <f>P7/N7*100</f>
        <v>8.8756174513527384</v>
      </c>
      <c r="R7" s="5" t="str">
        <f>IF(Q7&lt;33,"ОДНОРОДНЫЕ","НЕОДНОРОДНЫЕ")</f>
        <v>ОДНОРОДНЫЕ</v>
      </c>
      <c r="S7" s="10">
        <f>D7*N7</f>
        <v>47261.466666666667</v>
      </c>
      <c r="T7" s="10">
        <f>E7</f>
        <v>42426.400000000001</v>
      </c>
      <c r="U7" s="10">
        <f>D7*E7</f>
        <v>42426.400000000001</v>
      </c>
    </row>
    <row r="8" spans="1:21" ht="63" x14ac:dyDescent="0.25">
      <c r="A8" s="11">
        <v>2</v>
      </c>
      <c r="B8" s="12" t="s">
        <v>27</v>
      </c>
      <c r="C8" s="9" t="s">
        <v>30</v>
      </c>
      <c r="D8" s="4">
        <v>1</v>
      </c>
      <c r="E8" s="13">
        <v>7671</v>
      </c>
      <c r="F8" s="13">
        <v>7671</v>
      </c>
      <c r="G8" s="13">
        <v>7671</v>
      </c>
      <c r="H8" s="10"/>
      <c r="I8" s="10"/>
      <c r="J8" s="10"/>
      <c r="K8" s="10"/>
      <c r="L8" s="10"/>
      <c r="M8" s="10"/>
      <c r="N8" s="10">
        <f>(E8+F8+G8)/3</f>
        <v>7671</v>
      </c>
      <c r="O8" s="5">
        <f>COUNT(E8,F8,G8,J8,M8)</f>
        <v>3</v>
      </c>
      <c r="P8" s="4">
        <f>STDEV(E8,F8,G8,J8,M8)</f>
        <v>0</v>
      </c>
      <c r="Q8" s="4">
        <f>P8/N8*100</f>
        <v>0</v>
      </c>
      <c r="R8" s="5" t="str">
        <f>IF(Q8&lt;33,"ОДНОРОДНЫЕ","НЕОДНОРОДНЫЕ")</f>
        <v>ОДНОРОДНЫЕ</v>
      </c>
      <c r="S8" s="10">
        <f>D8*N8</f>
        <v>7671</v>
      </c>
      <c r="T8" s="10">
        <f>E8</f>
        <v>7671</v>
      </c>
      <c r="U8" s="10">
        <f>D8*E8</f>
        <v>7671</v>
      </c>
    </row>
    <row r="9" spans="1:21" ht="36.75" customHeight="1" x14ac:dyDescent="0.25">
      <c r="A9" s="21" t="s">
        <v>23</v>
      </c>
      <c r="B9" s="22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10">
        <f>SUM(U7:U8)</f>
        <v>50097.4</v>
      </c>
    </row>
    <row r="10" spans="1:21" ht="36.75" customHeight="1" x14ac:dyDescent="0.3">
      <c r="A10" s="23" t="s">
        <v>24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6"/>
    </row>
    <row r="11" spans="1:21" ht="21.75" customHeight="1" x14ac:dyDescent="0.3">
      <c r="A11" s="24" t="s">
        <v>31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3"/>
    </row>
    <row r="12" spans="1:21" ht="33" customHeight="1" x14ac:dyDescent="0.3">
      <c r="A12" s="14"/>
      <c r="B12" s="14"/>
      <c r="C12" s="19"/>
      <c r="D12" s="19"/>
      <c r="E12" s="19"/>
      <c r="F12" s="19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3"/>
    </row>
    <row r="13" spans="1:21" ht="27" customHeight="1" x14ac:dyDescent="0.3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3"/>
    </row>
    <row r="14" spans="1:21" ht="15.75" customHeight="1" x14ac:dyDescent="0.3">
      <c r="A14" s="20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3"/>
    </row>
    <row r="15" spans="1:21" ht="37.5" customHeight="1" x14ac:dyDescent="0.25">
      <c r="R15" s="7"/>
    </row>
    <row r="16" spans="1:21" ht="35.25" customHeight="1" x14ac:dyDescent="0.25"/>
    <row r="17" spans="1:20" ht="27" customHeight="1" x14ac:dyDescent="0.25"/>
    <row r="18" spans="1:20" ht="12.75" customHeight="1" x14ac:dyDescent="0.25"/>
    <row r="19" spans="1:20" ht="35.25" customHeight="1" x14ac:dyDescent="0.25"/>
    <row r="20" spans="1:20" ht="35.25" customHeight="1" x14ac:dyDescent="0.25"/>
    <row r="21" spans="1:20" ht="35.25" customHeight="1" x14ac:dyDescent="0.25"/>
    <row r="22" spans="1:20" ht="18" customHeight="1" x14ac:dyDescent="0.25"/>
    <row r="23" spans="1:20" ht="35.25" customHeight="1" x14ac:dyDescent="0.25">
      <c r="T23" s="8"/>
    </row>
    <row r="25" spans="1:20" ht="37.5" customHeight="1" x14ac:dyDescent="0.25"/>
    <row r="26" spans="1:20" s="2" customFormat="1" ht="67.5" customHeight="1" x14ac:dyDescent="0.25">
      <c r="A26" s="1"/>
      <c r="B26" s="1"/>
      <c r="C26" s="1"/>
      <c r="D26" s="1"/>
      <c r="E26" s="1"/>
      <c r="F26" s="1"/>
      <c r="G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0" ht="33.75" customHeight="1" x14ac:dyDescent="0.25"/>
    <row r="28" spans="1:20" ht="26.25" customHeight="1" x14ac:dyDescent="0.25"/>
    <row r="29" spans="1:20" ht="27.75" customHeight="1" x14ac:dyDescent="0.25"/>
  </sheetData>
  <mergeCells count="24">
    <mergeCell ref="A1:U1"/>
    <mergeCell ref="C12:F12"/>
    <mergeCell ref="A13:S13"/>
    <mergeCell ref="A14:S14"/>
    <mergeCell ref="T5:T6"/>
    <mergeCell ref="U5:U6"/>
    <mergeCell ref="A9:T9"/>
    <mergeCell ref="A10:S10"/>
    <mergeCell ref="A11:S11"/>
    <mergeCell ref="A2:U2"/>
    <mergeCell ref="A3:S3"/>
    <mergeCell ref="A5:A6"/>
    <mergeCell ref="B5:B6"/>
    <mergeCell ref="C5:C6"/>
    <mergeCell ref="D5:D6"/>
    <mergeCell ref="Q5:Q6"/>
    <mergeCell ref="R5:R6"/>
    <mergeCell ref="S5:S6"/>
    <mergeCell ref="A4:U4"/>
    <mergeCell ref="H5:J5"/>
    <mergeCell ref="K5:M5"/>
    <mergeCell ref="N5:N6"/>
    <mergeCell ref="O5:O6"/>
    <mergeCell ref="P5:P6"/>
  </mergeCells>
  <conditionalFormatting sqref="R7:R8">
    <cfRule type="expression" dxfId="5" priority="2">
      <formula>NOT(ISERROR(SEARCH("НЕ",R7)))</formula>
    </cfRule>
    <cfRule type="expression" dxfId="4" priority="3">
      <formula>NOT(ISERROR(SEARCH("ОДНОРОДНЫЕ",R7)))</formula>
    </cfRule>
    <cfRule type="expression" dxfId="3" priority="4">
      <formula>NOT(ISERROR(SEARCH("НЕОДНОРОДНЫЕ",R7)))</formula>
    </cfRule>
  </conditionalFormatting>
  <conditionalFormatting sqref="R7:R8">
    <cfRule type="expression" dxfId="2" priority="5">
      <formula>NOT(ISERROR(SEARCH("НЕОДНОРОДНЫЕ",R7)))</formula>
    </cfRule>
    <cfRule type="expression" dxfId="1" priority="6">
      <formula>NOT(ISERROR(SEARCH("ОДНОРОДНЫЕ",R7)))</formula>
    </cfRule>
    <cfRule type="expression" dxfId="0" priority="7">
      <formula>NOT(ISERROR(SEARCH("НЕОДНОРОДНЫЕ",R7)))</formula>
    </cfRule>
  </conditionalFormatting>
  <pageMargins left="0.7" right="0.7" top="0.75" bottom="0.75" header="0.51180555555555496" footer="0.51180555555555496"/>
  <pageSetup paperSize="9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Виталий</dc:creator>
  <dc:description/>
  <cp:lastModifiedBy>USER556</cp:lastModifiedBy>
  <cp:revision>20</cp:revision>
  <cp:lastPrinted>2025-04-24T16:06:06Z</cp:lastPrinted>
  <dcterms:created xsi:type="dcterms:W3CDTF">2015-03-09T15:47:32Z</dcterms:created>
  <dcterms:modified xsi:type="dcterms:W3CDTF">2026-07-21T05:39:44Z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