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K12" i="2" l="1"/>
  <c r="L12" i="2" s="1"/>
  <c r="K13" i="2"/>
  <c r="L13" i="2" s="1"/>
  <c r="K14" i="2"/>
  <c r="L14" i="2" s="1"/>
  <c r="K15" i="2"/>
  <c r="L15" i="2" s="1"/>
  <c r="I12" i="2"/>
  <c r="I13" i="2"/>
  <c r="I14" i="2"/>
  <c r="I15" i="2"/>
  <c r="H12" i="2"/>
  <c r="H13" i="2"/>
  <c r="H14" i="2"/>
  <c r="H15" i="2"/>
  <c r="J15" i="2" l="1"/>
  <c r="J14" i="2"/>
  <c r="J13" i="2"/>
  <c r="J12" i="2"/>
  <c r="K9" i="2"/>
  <c r="L9" i="2" s="1"/>
  <c r="K10" i="2"/>
  <c r="L10" i="2" s="1"/>
  <c r="K11" i="2"/>
  <c r="L11" i="2" s="1"/>
  <c r="I9" i="2"/>
  <c r="I10" i="2"/>
  <c r="J10" i="2" s="1"/>
  <c r="I11" i="2"/>
  <c r="J11" i="2" s="1"/>
  <c r="H9" i="2"/>
  <c r="H10" i="2"/>
  <c r="H11" i="2"/>
  <c r="J9" i="2" l="1"/>
  <c r="K8" i="2"/>
  <c r="L8" i="2" s="1"/>
  <c r="I8" i="2"/>
  <c r="H8" i="2"/>
  <c r="J8" i="2" l="1"/>
  <c r="K7" i="2"/>
  <c r="L7" i="2" s="1"/>
  <c r="I7" i="2"/>
  <c r="H7" i="2"/>
  <c r="J7" i="2" l="1"/>
  <c r="H6" i="2"/>
  <c r="I6" i="2"/>
  <c r="K6" i="2"/>
  <c r="L6" i="2" s="1"/>
  <c r="L16" i="2" s="1"/>
  <c r="J6" i="2" l="1"/>
</calcChain>
</file>

<file path=xl/sharedStrings.xml><?xml version="1.0" encoding="utf-8"?>
<sst xmlns="http://schemas.openxmlformats.org/spreadsheetml/2006/main" count="39" uniqueCount="24">
  <si>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</si>
  <si>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</si>
  <si>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</si>
  <si>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</si>
  <si>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</si>
  <si>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</si>
  <si>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</si>
  <si>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</si>
  <si>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</si>
  <si>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</si>
  <si>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</si>
  <si>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</si>
  <si>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>шт.</t>
  </si>
  <si>
    <t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</si>
  <si>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r>
      <t xml:space="preserve">Поставщик №1  </t>
    </r>
    <r>
      <rPr>
        <b/>
        <sz val="10"/>
        <rFont val="Times New Roman"/>
        <family val="1"/>
        <charset val="204"/>
      </rPr>
      <t>(б/н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от 29.05.2026г.)</t>
    </r>
  </si>
  <si>
    <r>
      <t>Поставщик № 2 (№110</t>
    </r>
    <r>
      <rPr>
        <b/>
        <sz val="10"/>
        <color indexed="8"/>
        <rFont val="Times New Roman"/>
        <family val="1"/>
        <charset val="204"/>
      </rPr>
      <t xml:space="preserve"> от 27.05.2026 г.)</t>
    </r>
  </si>
  <si>
    <t xml:space="preserve">Поставщик № 3(№98 от 27.05.2026 г.)  </t>
  </si>
  <si>
    <t>Дата подготовки обоснования НМЦК: 05.2026г.</t>
  </si>
  <si>
    <t>В результате проведенного расчета Н(М)ЦК по пп.а п.9 Приказа №450н.   составила: 186 290,52 руб</t>
  </si>
  <si>
    <t xml:space="preserve">Расчет начальной (максимальной) цены контракта подготовлен в соответствии с  пп.а п.9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</t>
  </si>
  <si>
    <t>Игла спинальная, одноразового использования</t>
  </si>
  <si>
    <t>Игла эпидуральная, одноразового использования</t>
  </si>
  <si>
    <t>Трубка трахеостомическая, одноразового использования</t>
  </si>
  <si>
    <t>Трубка эндотрахеальная, одноразового использования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</si>
</sst>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41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165" fontId="28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9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114299</xdr:colOff>
      <xdr:row>4</xdr:row>
      <xdr:rowOff>2466975</xdr:rowOff>
    </xdr:from>
    <xdr:to>
      <xdr:col>10</xdr:col>
      <xdr:colOff>1876424</xdr:colOff>
      <xdr:row>4</xdr:row>
      <xdr:rowOff>2790825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4" y="4610100"/>
          <a:ext cx="1762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7" workbookViewId="0">
      <selection activeCell="B6" sqref="B6:B15"/>
    </sheetView>
  </sheetViews>
  <sheetFormatPr defaultRowHeight="15"/>
  <cols>
    <col min="1" max="1" width="3.85546875" customWidth="1"/>
    <col min="2" max="2" width="25.140625" customWidth="1"/>
    <col min="3" max="3" width="5.28515625" customWidth="1"/>
    <col min="5" max="5" width="9.42578125" customWidth="1"/>
    <col min="6" max="6" width="9.7109375" customWidth="1"/>
    <col min="7" max="7" width="9.85546875" customWidth="1"/>
    <col min="8" max="8" width="11.140625" customWidth="1"/>
    <col min="9" max="9" width="10.7109375" customWidth="1"/>
    <col min="10" max="10" width="14.42578125" customWidth="1"/>
    <col min="11" max="11" width="29.5703125" customWidth="1"/>
    <col min="12" max="12" width="10" bestFit="1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2"/>
      <c r="L1" s="33"/>
      <c r="M1" s="1"/>
      <c r="N1" s="1"/>
    </row>
    <row r="2" spans="1:14" ht="21.7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"/>
      <c r="M2" s="1"/>
      <c r="N2" s="1"/>
    </row>
    <row r="3" spans="1:14" ht="44.25" customHeight="1">
      <c r="A3" s="35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"/>
      <c r="N3" s="1"/>
    </row>
    <row r="4" spans="1:14" ht="37.5" customHeight="1">
      <c r="A4" s="37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38"/>
      <c r="G4" s="38"/>
      <c r="H4" s="39" t="s">
        <v>6</v>
      </c>
      <c r="I4" s="39"/>
      <c r="J4" s="39"/>
      <c r="K4" s="40" t="s">
        <v>7</v>
      </c>
      <c r="L4" s="40"/>
      <c r="M4" s="1"/>
      <c r="N4" s="1"/>
    </row>
    <row r="5" spans="1:14" ht="222" customHeight="1">
      <c r="A5" s="37"/>
      <c r="B5" s="38"/>
      <c r="C5" s="38"/>
      <c r="D5" s="38"/>
      <c r="E5" s="4" t="s">
        <v>14</v>
      </c>
      <c r="F5" s="18" t="s">
        <v>15</v>
      </c>
      <c r="G5" s="18" t="s">
        <v>16</v>
      </c>
      <c r="H5" s="21" t="s">
        <v>8</v>
      </c>
      <c r="I5" s="21" t="s">
        <v>9</v>
      </c>
      <c r="J5" s="5" t="s">
        <v>10</v>
      </c>
      <c r="K5" s="12" t="s">
        <v>13</v>
      </c>
      <c r="L5" s="6" t="s">
        <v>11</v>
      </c>
      <c r="M5" s="1"/>
      <c r="N5" s="1"/>
    </row>
    <row r="6" spans="1:14" s="1" customFormat="1" ht="36.75" customHeight="1">
      <c r="A6" s="20">
        <v>1</v>
      </c>
      <c r="B6" s="17" t="s">
        <v>20</v>
      </c>
      <c r="C6" s="7" t="s">
        <v>12</v>
      </c>
      <c r="D6" s="29">
        <v>300</v>
      </c>
      <c r="E6" s="24">
        <v>90.6</v>
      </c>
      <c r="F6" s="19">
        <v>85.5</v>
      </c>
      <c r="G6" s="19">
        <v>87.21</v>
      </c>
      <c r="H6" s="8">
        <f t="shared" ref="H6:H15" si="0">AVERAGE(E6:G6)</f>
        <v>87.77</v>
      </c>
      <c r="I6" s="9">
        <f t="shared" ref="I6:I15" si="1">STDEVA(E6:G6)</f>
        <v>2.595707995904005</v>
      </c>
      <c r="J6" s="10">
        <f t="shared" ref="J6:J15" si="2">I6/H6*100</f>
        <v>2.9573977394371709</v>
      </c>
      <c r="K6" s="13">
        <f t="shared" ref="K6:K15" si="3">D6*ROUND((SUM(E6:G6)/3),2)</f>
        <v>26331</v>
      </c>
      <c r="L6" s="11">
        <f t="shared" ref="L6:L15" si="4">K6</f>
        <v>26331</v>
      </c>
    </row>
    <row r="7" spans="1:14" s="1" customFormat="1" ht="30" customHeight="1">
      <c r="A7" s="25">
        <v>2</v>
      </c>
      <c r="B7" s="17" t="s">
        <v>20</v>
      </c>
      <c r="C7" s="7" t="s">
        <v>12</v>
      </c>
      <c r="D7" s="29">
        <v>10</v>
      </c>
      <c r="E7" s="24">
        <v>90.6</v>
      </c>
      <c r="F7" s="19">
        <v>85.5</v>
      </c>
      <c r="G7" s="19">
        <v>87.21</v>
      </c>
      <c r="H7" s="8">
        <f t="shared" si="0"/>
        <v>87.77</v>
      </c>
      <c r="I7" s="9">
        <f t="shared" si="1"/>
        <v>2.595707995904005</v>
      </c>
      <c r="J7" s="10">
        <f t="shared" si="2"/>
        <v>2.9573977394371709</v>
      </c>
      <c r="K7" s="13">
        <f t="shared" si="3"/>
        <v>877.69999999999993</v>
      </c>
      <c r="L7" s="11">
        <f t="shared" si="4"/>
        <v>877.69999999999993</v>
      </c>
    </row>
    <row r="8" spans="1:14" s="1" customFormat="1" ht="30" customHeight="1">
      <c r="A8" s="26">
        <v>3</v>
      </c>
      <c r="B8" s="17" t="s">
        <v>20</v>
      </c>
      <c r="C8" s="7" t="s">
        <v>12</v>
      </c>
      <c r="D8" s="29">
        <v>426</v>
      </c>
      <c r="E8" s="24">
        <v>90.6</v>
      </c>
      <c r="F8" s="19">
        <v>85.5</v>
      </c>
      <c r="G8" s="19">
        <v>87.21</v>
      </c>
      <c r="H8" s="8">
        <f t="shared" si="0"/>
        <v>87.77</v>
      </c>
      <c r="I8" s="9">
        <f t="shared" si="1"/>
        <v>2.595707995904005</v>
      </c>
      <c r="J8" s="10">
        <f t="shared" si="2"/>
        <v>2.9573977394371709</v>
      </c>
      <c r="K8" s="13">
        <f t="shared" si="3"/>
        <v>37390.019999999997</v>
      </c>
      <c r="L8" s="11">
        <f t="shared" si="4"/>
        <v>37390.019999999997</v>
      </c>
    </row>
    <row r="9" spans="1:14" s="1" customFormat="1" ht="42.75" customHeight="1">
      <c r="A9" s="27">
        <v>4</v>
      </c>
      <c r="B9" s="17" t="s">
        <v>20</v>
      </c>
      <c r="C9" s="7" t="s">
        <v>12</v>
      </c>
      <c r="D9" s="29">
        <v>100</v>
      </c>
      <c r="E9" s="24">
        <v>144.19999999999999</v>
      </c>
      <c r="F9" s="19">
        <v>85.5</v>
      </c>
      <c r="G9" s="19">
        <v>87.21</v>
      </c>
      <c r="H9" s="8">
        <f t="shared" si="0"/>
        <v>105.63666666666666</v>
      </c>
      <c r="I9" s="9">
        <f t="shared" si="1"/>
        <v>33.407769056513359</v>
      </c>
      <c r="J9" s="10">
        <f t="shared" si="2"/>
        <v>31.625163980164743</v>
      </c>
      <c r="K9" s="13">
        <f t="shared" si="3"/>
        <v>10564</v>
      </c>
      <c r="L9" s="11">
        <f t="shared" si="4"/>
        <v>10564</v>
      </c>
    </row>
    <row r="10" spans="1:14" s="1" customFormat="1" ht="30" customHeight="1">
      <c r="A10" s="27">
        <v>5</v>
      </c>
      <c r="B10" s="17" t="s">
        <v>20</v>
      </c>
      <c r="C10" s="7" t="s">
        <v>12</v>
      </c>
      <c r="D10" s="29">
        <v>550</v>
      </c>
      <c r="E10" s="24">
        <v>90.6</v>
      </c>
      <c r="F10" s="19">
        <v>85.5</v>
      </c>
      <c r="G10" s="19">
        <v>87.21</v>
      </c>
      <c r="H10" s="8">
        <f t="shared" si="0"/>
        <v>87.77</v>
      </c>
      <c r="I10" s="9">
        <f t="shared" si="1"/>
        <v>2.595707995904005</v>
      </c>
      <c r="J10" s="10">
        <f t="shared" si="2"/>
        <v>2.9573977394371709</v>
      </c>
      <c r="K10" s="13">
        <f t="shared" si="3"/>
        <v>48273.5</v>
      </c>
      <c r="L10" s="11">
        <f t="shared" si="4"/>
        <v>48273.5</v>
      </c>
    </row>
    <row r="11" spans="1:14" s="1" customFormat="1" ht="41.25" customHeight="1">
      <c r="A11" s="27">
        <v>6</v>
      </c>
      <c r="B11" s="17" t="s">
        <v>21</v>
      </c>
      <c r="C11" s="7" t="s">
        <v>12</v>
      </c>
      <c r="D11" s="29">
        <v>10</v>
      </c>
      <c r="E11" s="24">
        <v>172</v>
      </c>
      <c r="F11" s="19">
        <v>181.44</v>
      </c>
      <c r="G11" s="19">
        <v>185.06</v>
      </c>
      <c r="H11" s="8">
        <f t="shared" si="0"/>
        <v>179.5</v>
      </c>
      <c r="I11" s="9">
        <f t="shared" si="1"/>
        <v>6.7426700942579121</v>
      </c>
      <c r="J11" s="10">
        <f t="shared" si="2"/>
        <v>3.7563621695030149</v>
      </c>
      <c r="K11" s="13">
        <f t="shared" si="3"/>
        <v>1795</v>
      </c>
      <c r="L11" s="11">
        <f t="shared" si="4"/>
        <v>1795</v>
      </c>
    </row>
    <row r="12" spans="1:14" s="1" customFormat="1" ht="41.25" customHeight="1">
      <c r="A12" s="28">
        <v>7</v>
      </c>
      <c r="B12" s="17" t="s">
        <v>22</v>
      </c>
      <c r="C12" s="7" t="s">
        <v>12</v>
      </c>
      <c r="D12" s="29">
        <v>20</v>
      </c>
      <c r="E12" s="24">
        <v>450</v>
      </c>
      <c r="F12" s="19">
        <v>800.7</v>
      </c>
      <c r="G12" s="19">
        <v>816.71</v>
      </c>
      <c r="H12" s="8">
        <f t="shared" si="0"/>
        <v>689.13666666666666</v>
      </c>
      <c r="I12" s="9">
        <f t="shared" si="1"/>
        <v>207.25307967152978</v>
      </c>
      <c r="J12" s="10">
        <f t="shared" si="2"/>
        <v>30.074307419166463</v>
      </c>
      <c r="K12" s="13">
        <f t="shared" si="3"/>
        <v>13782.8</v>
      </c>
      <c r="L12" s="11">
        <f t="shared" si="4"/>
        <v>13782.8</v>
      </c>
    </row>
    <row r="13" spans="1:14" s="1" customFormat="1" ht="41.25" customHeight="1">
      <c r="A13" s="28">
        <v>8</v>
      </c>
      <c r="B13" s="17" t="s">
        <v>23</v>
      </c>
      <c r="C13" s="7" t="s">
        <v>12</v>
      </c>
      <c r="D13" s="29">
        <v>70</v>
      </c>
      <c r="E13" s="24">
        <v>65</v>
      </c>
      <c r="F13" s="19">
        <v>89.93</v>
      </c>
      <c r="G13" s="19">
        <v>91.72</v>
      </c>
      <c r="H13" s="8">
        <f t="shared" si="0"/>
        <v>82.216666666666669</v>
      </c>
      <c r="I13" s="9">
        <f t="shared" si="1"/>
        <v>14.93690842622177</v>
      </c>
      <c r="J13" s="10">
        <f t="shared" si="2"/>
        <v>18.167737797958772</v>
      </c>
      <c r="K13" s="13">
        <f t="shared" si="3"/>
        <v>5755.4</v>
      </c>
      <c r="L13" s="11">
        <f t="shared" si="4"/>
        <v>5755.4</v>
      </c>
    </row>
    <row r="14" spans="1:14" s="1" customFormat="1" ht="41.25" customHeight="1">
      <c r="A14" s="28">
        <v>9</v>
      </c>
      <c r="B14" s="17" t="s">
        <v>23</v>
      </c>
      <c r="C14" s="7" t="s">
        <v>12</v>
      </c>
      <c r="D14" s="29">
        <v>290</v>
      </c>
      <c r="E14" s="24">
        <v>65</v>
      </c>
      <c r="F14" s="19">
        <v>89.93</v>
      </c>
      <c r="G14" s="19">
        <v>91.72</v>
      </c>
      <c r="H14" s="8">
        <f t="shared" si="0"/>
        <v>82.216666666666669</v>
      </c>
      <c r="I14" s="9">
        <f t="shared" si="1"/>
        <v>14.93690842622177</v>
      </c>
      <c r="J14" s="10">
        <f t="shared" si="2"/>
        <v>18.167737797958772</v>
      </c>
      <c r="K14" s="13">
        <f t="shared" si="3"/>
        <v>23843.8</v>
      </c>
      <c r="L14" s="11">
        <f t="shared" si="4"/>
        <v>23843.8</v>
      </c>
    </row>
    <row r="15" spans="1:14" s="1" customFormat="1" ht="41.25" customHeight="1">
      <c r="A15" s="28">
        <v>10</v>
      </c>
      <c r="B15" s="17" t="s">
        <v>23</v>
      </c>
      <c r="C15" s="7" t="s">
        <v>12</v>
      </c>
      <c r="D15" s="29">
        <v>215</v>
      </c>
      <c r="E15" s="24">
        <v>65</v>
      </c>
      <c r="F15" s="19">
        <v>89.93</v>
      </c>
      <c r="G15" s="19">
        <v>91.72</v>
      </c>
      <c r="H15" s="8">
        <f t="shared" si="0"/>
        <v>82.216666666666669</v>
      </c>
      <c r="I15" s="9">
        <f t="shared" si="1"/>
        <v>14.93690842622177</v>
      </c>
      <c r="J15" s="10">
        <f t="shared" si="2"/>
        <v>18.167737797958772</v>
      </c>
      <c r="K15" s="13">
        <f t="shared" si="3"/>
        <v>17677.3</v>
      </c>
      <c r="L15" s="11">
        <f t="shared" si="4"/>
        <v>17677.3</v>
      </c>
    </row>
    <row r="16" spans="1:14">
      <c r="A16" s="22"/>
      <c r="B16" s="22"/>
      <c r="C16" s="7"/>
      <c r="D16" s="22"/>
      <c r="E16" s="22"/>
      <c r="F16" s="22"/>
      <c r="G16" s="22"/>
      <c r="H16" s="22"/>
      <c r="I16" s="22"/>
      <c r="J16" s="22"/>
      <c r="K16" s="22"/>
      <c r="L16" s="23">
        <f>SUM(L6:L15)</f>
        <v>186290.51999999996</v>
      </c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23.25" customHeight="1">
      <c r="A18" s="30" t="s">
        <v>18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4"/>
    </row>
    <row r="19" spans="1:12" ht="18" customHeight="1">
      <c r="A19" s="31" t="s">
        <v>17</v>
      </c>
      <c r="B19" s="31"/>
      <c r="C19" s="31"/>
      <c r="D19" s="31"/>
      <c r="E19" s="31"/>
      <c r="F19" s="31"/>
      <c r="G19" s="31"/>
      <c r="H19" s="15"/>
      <c r="I19" s="2"/>
      <c r="J19" s="2"/>
      <c r="K19" s="2"/>
      <c r="L19" s="16"/>
    </row>
  </sheetData>
  <mergeCells count="12">
    <mergeCell ref="A18:K18"/>
    <mergeCell ref="A19:G19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2025-05-20T08:16:34Z</cp:lastPrinted>
  <dcterms:created xsi:type="dcterms:W3CDTF">2020-12-14T02:24:55Z</dcterms:created>
  <dcterms:modified xsi:type="dcterms:W3CDTF">2026-05-29T02:54:34Z</dcterms:modified>
</cp:coreProperties>
</file>