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Share\Docs\Отдел Закупок\2026 год\ЗАКУПКИ\44-ФЗ\п.5 ч.1 ст.93\Ролл-ап\"/>
    </mc:Choice>
  </mc:AlternateContent>
  <bookViews>
    <workbookView xWindow="0" yWindow="0" windowWidth="28800" windowHeight="12225"/>
  </bookViews>
  <sheets>
    <sheet name="АУКЦИОН" sheetId="1" r:id="rId1"/>
  </sheets>
  <definedNames>
    <definedName name="_xlnm.Print_Titles" localSheetId="0">АУКЦИОН!$5:$7</definedName>
    <definedName name="_xlnm.Print_Area" localSheetId="0">АУКЦИОН!$A$1:$N$15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N8" i="1" l="1"/>
  <c r="N9" i="1" l="1"/>
  <c r="Q8" i="1" l="1"/>
  <c r="L8" i="1" l="1"/>
  <c r="I8" i="1" l="1"/>
  <c r="J8" i="1" l="1"/>
  <c r="K8" i="1" s="1"/>
</calcChain>
</file>

<file path=xl/sharedStrings.xml><?xml version="1.0" encoding="utf-8"?>
<sst xmlns="http://schemas.openxmlformats.org/spreadsheetml/2006/main" count="27" uniqueCount="27">
  <si>
    <t>Обоснование начальной (максимальной) цены контракта</t>
  </si>
  <si>
    <t>№ п/п</t>
  </si>
  <si>
    <t>Ед. изм</t>
  </si>
  <si>
    <t>Кол-во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</si>
  <si>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</si>
  <si>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</si>
  <si>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</si>
  <si>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-</t>
  </si>
  <si>
    <t xml:space="preserve">  </t>
  </si>
  <si>
    <t>Н(М)ЦК  определяемая методом сопоставимых рыночных цен (анализа рынка)*</t>
  </si>
  <si>
    <t xml:space="preserve">Однородность совокупности значений выявленных цен, используемых в расчете Н(М)ЦК </t>
  </si>
  <si>
    <t>Коммерческие предложения (общедоступная информация изучения рынка) (руб./ед.изм.)</t>
  </si>
  <si>
    <t>Используемый метод определения НМЦК : метод сопоставимых рыночных цен (анализ рынка)</t>
  </si>
  <si>
    <t xml:space="preserve">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</si>
  <si>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Наименование товара</t>
  </si>
  <si>
    <r>
      <rPr>
        <b/>
        <sz val="8"/>
        <rFont val="Times New Roman"/>
        <family val="1"/>
        <charset val="204"/>
      </rPr>
      <t>Расчет Н(М)ЦК по формуле</t>
    </r>
    <r>
      <rPr>
        <sz val="8"/>
        <rFont val="Times New Roman"/>
        <family val="1"/>
        <charset val="204"/>
      </rPr>
      <t xml:space="preserve">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цi  - цена единицы</t>
    </r>
  </si>
  <si>
    <t>Цена за единицу изм. (руб.)</t>
  </si>
  <si>
    <t>Н(М)ЦК контракта с учетом количества ТРУ (руб.)</t>
  </si>
  <si>
    <t>Частью 2 статьи 22 Федерального закона № 44 –ФЗ «О контрактной системе в сфере закупок товаров, работ, услуг для обеспечения государственных и муниципальных нужд» (далее – Федеральный закон № 44-ФЗ) предусмотрено, что метод сопоставимых рыночных цен (анализа рынка) заключается в установлении начальной (максимальной) цены контракта, цены контракта, заключаемого с единственным поставщиком (подрядчиком, исполнителем), на основании информации о рыночных ценах идентичных товаров, работ, услуг, планируемых к закупкам, или при их отсутствии однородных товаров, работ, услуг.
Частью 6 статьи 22 Федерального закона № 44 –ФЗ установлено, что 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исполнителем).
Согласно части 25 статьи 22 Федерального закона № 44-ФЗ для целей осуществления закупок товаров, работ, услуг, в отношении которых установлены предусмотренные пунктом 1 части 2 статьи 14 Федерального закона № 44-ФЗ запрет, ограничение или преимущество, Правительство Российской Федерации устанавливает особенности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в том числе товаров, поставляемых при выполнении закупаемых работ, оказании закупаемых услуг, начальной цены единицы работы, услуги (далее- НМЦК) на основе функциональных, технических и качественных характеристик, эксплуатационных характеристик товаров российского происхождения, работ, услуг, соответственно выполняемых, оказываемых российскими лицами.
Так, подпунктом «в» пункта 7 постановления Правительства Российской Федерации от 23.12.2024 г. N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 ПП РФ № 1875) при определении НМЦК для осуществления закупки, объект закупки которой включает товары, указанные в приложении N 1 и (или) приложении N 2 ПП РФ № 1875 установлено, что при определении идентичности и однородности товаров подлежат учету исключительно товары, происходящие из государств - членов ЕАЭС.
В отношении товаров в части которых предусмотрен запрет особенности, предусмотренные подпунктом «в» пункта 7 ПП РФ № 1875 не применяются Заказчиком, так как не применяется запрет на основании подпункта «и» пункта 5 ПП РФ № 1875 (НМЦК, максимальное значение цены контракта или цена контракта, заключаемого с единственным поставщиком (подрядчиком, исполнителем), не превышает 1 млн. рублей и при этом ни одна из использованных при определении таких цен цена единицы товара не превышает 300 тыс. рублей;)</t>
  </si>
  <si>
    <t>на поставку ролл-ап стенда</t>
  </si>
  <si>
    <t xml:space="preserve">В соответствии с ч. 2 ст. 72, ст.158, 162 Бюджетного Кодекса РФ, Приказом Министерства финансов Российской Федерации от 31.08.2018 № 186н "О требованиях к составлению и утверждению плана финансово-хозяйственной деятельности государственного (муниципального) учреждения",  Планом финансово-хозяйственной деятельности учреждения, начальная (максимальная) цена контракта составит 4 500,00 руб. </t>
  </si>
  <si>
    <t>КП № 1                                (вх. № 777/КП от 17.06.2026)</t>
  </si>
  <si>
    <t>КП № 2                               (вх. № 778/КП от 17.06.2026)</t>
  </si>
  <si>
    <t>КП № 2                               (вх. № 779/КП от 17.06.2026)</t>
  </si>
  <si>
    <t>штука</t>
  </si>
  <si>
    <t>Стенд выставочный</t>
  </si>
  <si>
    <r>
      <rPr>
        <b/>
        <sz val="9"/>
        <rFont val="Times New Roman"/>
        <family val="1"/>
        <charset val="204"/>
      </rPr>
      <t xml:space="preserve">коэффициент вариации цен V (%) </t>
    </r>
    <r>
      <rPr>
        <b/>
        <sz val="10"/>
        <rFont val="Times New Roman"/>
        <family val="1"/>
        <charset val="204"/>
      </rPr>
      <t xml:space="preserve">          </t>
    </r>
    <r>
      <rPr>
        <i/>
        <sz val="10"/>
        <rFont val="Times New Roman"/>
        <family val="1"/>
        <charset val="204"/>
      </rPr>
      <t xml:space="preserve">      </t>
    </r>
    <r>
      <rPr>
        <i/>
        <sz val="8"/>
        <rFont val="Times New Roman"/>
        <family val="1"/>
        <charset val="204"/>
      </rPr>
      <t xml:space="preserve">   (не должен превышать 33%)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</si>
</sst>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25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6"/>
      <color theme="0" tint="-0.499984740745262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7" fillId="0" borderId="0" xfId="0" applyFont="1"/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left" wrapText="1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0" xfId="0" applyFont="1"/>
    <xf numFmtId="0" fontId="11" fillId="0" borderId="0" xfId="0" applyFont="1" applyAlignment="1" applyProtection="1">
      <alignment wrapText="1"/>
      <protection locked="0"/>
    </xf>
    <xf numFmtId="165" fontId="11" fillId="0" borderId="0" xfId="0" applyNumberFormat="1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/>
    <xf numFmtId="0" fontId="2" fillId="0" borderId="0" xfId="0" applyFont="1" applyFill="1" applyAlignment="1" applyProtection="1">
      <alignment vertical="center"/>
      <protection locked="0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center" vertical="top" wrapText="1"/>
    </xf>
    <xf numFmtId="0" fontId="15" fillId="0" borderId="0" xfId="0" applyFont="1" applyAlignment="1">
      <alignment horizontal="right"/>
    </xf>
    <xf numFmtId="4" fontId="10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Alignment="1">
      <alignment vertical="center"/>
    </xf>
    <xf numFmtId="4" fontId="10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2" fontId="5" fillId="0" borderId="0" xfId="0" applyNumberFormat="1" applyFont="1" applyFill="1" applyAlignment="1">
      <alignment vertical="center"/>
    </xf>
    <xf numFmtId="0" fontId="7" fillId="0" borderId="0" xfId="0" applyFont="1" applyFill="1"/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20" fillId="0" borderId="0" xfId="0" applyFont="1" applyAlignment="1">
      <alignment horizontal="center" vertical="top" wrapText="1"/>
    </xf>
    <xf numFmtId="0" fontId="2" fillId="0" borderId="0" xfId="0" applyFont="1" applyFill="1"/>
    <xf numFmtId="4" fontId="4" fillId="0" borderId="0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top" wrapText="1"/>
    </xf>
    <xf numFmtId="0" fontId="21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6" fillId="0" borderId="7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justify" vertical="center" wrapText="1"/>
    </xf>
    <xf numFmtId="4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textRotation="90" wrapText="1"/>
    </xf>
    <xf numFmtId="4" fontId="22" fillId="0" borderId="0" xfId="0" applyNumberFormat="1" applyFont="1" applyFill="1" applyBorder="1" applyAlignment="1">
      <alignment horizontal="left" vertical="center" wrapText="1"/>
    </xf>
    <xf numFmtId="4" fontId="22" fillId="0" borderId="0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5</xdr:row>
      <xdr:rowOff>1247775</xdr:rowOff>
    </xdr:from>
    <xdr:to>
      <xdr:col>11</xdr:col>
      <xdr:colOff>1619250</xdr:colOff>
      <xdr:row>5</xdr:row>
      <xdr:rowOff>1609725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30194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375871</xdr:colOff>
      <xdr:row>5</xdr:row>
      <xdr:rowOff>966421</xdr:rowOff>
    </xdr:from>
    <xdr:to>
      <xdr:col>11</xdr:col>
      <xdr:colOff>528271</xdr:colOff>
      <xdr:row>5</xdr:row>
      <xdr:rowOff>1195021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762159" y="2585671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14654</xdr:colOff>
      <xdr:row>5</xdr:row>
      <xdr:rowOff>923193</xdr:rowOff>
    </xdr:from>
    <xdr:to>
      <xdr:col>10</xdr:col>
      <xdr:colOff>948104</xdr:colOff>
      <xdr:row>5</xdr:row>
      <xdr:rowOff>1275618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48442" y="2542443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758</xdr:colOff>
      <xdr:row>5</xdr:row>
      <xdr:rowOff>471197</xdr:rowOff>
    </xdr:from>
    <xdr:to>
      <xdr:col>9</xdr:col>
      <xdr:colOff>1000883</xdr:colOff>
      <xdr:row>5</xdr:row>
      <xdr:rowOff>873521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891603" y="2087163"/>
          <a:ext cx="1000125" cy="402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86913</xdr:colOff>
      <xdr:row>5</xdr:row>
      <xdr:rowOff>724607</xdr:rowOff>
    </xdr:from>
    <xdr:to>
      <xdr:col>10</xdr:col>
      <xdr:colOff>873673</xdr:colOff>
      <xdr:row>6</xdr:row>
      <xdr:rowOff>90773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9085" y="2340573"/>
          <a:ext cx="786760" cy="298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175847</xdr:colOff>
      <xdr:row>6</xdr:row>
      <xdr:rowOff>197827</xdr:rowOff>
    </xdr:from>
    <xdr:to>
      <xdr:col>11</xdr:col>
      <xdr:colOff>1514573</xdr:colOff>
      <xdr:row>6</xdr:row>
      <xdr:rowOff>518013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62135" y="2747596"/>
          <a:ext cx="1338726" cy="3201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21"/>
  <sheetViews>
    <sheetView tabSelected="1" zoomScale="145" zoomScaleNormal="145" zoomScaleSheetLayoutView="100" workbookViewId="0">
      <selection activeCell="P7" sqref="P7"/>
    </sheetView>
  </sheetViews>
  <sheetFormatPr defaultColWidth="9.140625" defaultRowHeight="12.75" x14ac:dyDescent="0.2"/>
  <cols>
    <col min="1" max="1" width="5" style="2" customWidth="1"/>
    <col min="2" max="2" width="23.42578125" style="2" customWidth="1"/>
    <col min="3" max="3" width="9.140625" style="2" customWidth="1"/>
    <col min="4" max="4" width="8.140625" style="2" customWidth="1"/>
    <col min="5" max="7" width="12.7109375" style="2" customWidth="1"/>
    <col min="8" max="8" width="4.7109375" style="2" customWidth="1"/>
    <col min="9" max="9" width="14.7109375" style="2" customWidth="1"/>
    <col min="10" max="10" width="15.42578125" style="2" customWidth="1"/>
    <col min="11" max="11" width="14.28515625" style="2" customWidth="1"/>
    <col min="12" max="12" width="24.42578125" style="2" customWidth="1"/>
    <col min="13" max="13" width="10.28515625" style="2" customWidth="1"/>
    <col min="14" max="14" width="15.140625" style="2" customWidth="1"/>
    <col min="15" max="15" width="13.140625" style="2" bestFit="1" customWidth="1"/>
    <col min="16" max="16" width="17.140625" style="2" customWidth="1"/>
    <col min="17" max="17" width="13.140625" style="2" customWidth="1"/>
    <col min="18" max="18" width="13.42578125" style="2" customWidth="1"/>
    <col min="19" max="19" width="9.140625" style="2"/>
    <col min="20" max="20" width="11.140625" style="2" customWidth="1"/>
    <col min="21" max="21" width="9.140625" style="2"/>
    <col min="22" max="22" width="12" style="2" customWidth="1"/>
    <col min="23" max="16384" width="9.140625" style="2"/>
  </cols>
  <sheetData>
    <row r="1" spans="1:17" s="1" customFormat="1" ht="20.25" customHeight="1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7" s="1" customFormat="1" ht="25.5" customHeight="1" x14ac:dyDescent="0.3">
      <c r="A2" s="42" t="s">
        <v>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7" s="35" customFormat="1" ht="15.75" customHeight="1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7" s="1" customFormat="1" ht="19.5" customHeight="1" x14ac:dyDescent="0.3">
      <c r="A4" s="20"/>
      <c r="B4" s="50" t="s">
        <v>12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7" ht="46.5" customHeight="1" x14ac:dyDescent="0.2">
      <c r="A5" s="43" t="s">
        <v>1</v>
      </c>
      <c r="B5" s="43" t="s">
        <v>14</v>
      </c>
      <c r="C5" s="44" t="s">
        <v>2</v>
      </c>
      <c r="D5" s="44" t="s">
        <v>3</v>
      </c>
      <c r="E5" s="46" t="s">
        <v>11</v>
      </c>
      <c r="F5" s="47"/>
      <c r="G5" s="47"/>
      <c r="H5" s="48" t="s">
        <v>4</v>
      </c>
      <c r="I5" s="51" t="s">
        <v>10</v>
      </c>
      <c r="J5" s="51"/>
      <c r="K5" s="51"/>
      <c r="L5" s="52" t="s">
        <v>9</v>
      </c>
      <c r="M5" s="52"/>
      <c r="N5" s="52"/>
    </row>
    <row r="6" spans="1:17" ht="73.5" customHeight="1" x14ac:dyDescent="0.2">
      <c r="A6" s="43"/>
      <c r="B6" s="44"/>
      <c r="C6" s="45"/>
      <c r="D6" s="45"/>
      <c r="E6" s="61" t="s">
        <v>21</v>
      </c>
      <c r="F6" s="61" t="s">
        <v>22</v>
      </c>
      <c r="G6" s="61" t="s">
        <v>23</v>
      </c>
      <c r="H6" s="49"/>
      <c r="I6" s="59" t="s">
        <v>5</v>
      </c>
      <c r="J6" s="59" t="s">
        <v>6</v>
      </c>
      <c r="K6" s="59" t="s">
        <v>26</v>
      </c>
      <c r="L6" s="57" t="s">
        <v>15</v>
      </c>
      <c r="M6" s="53" t="s">
        <v>16</v>
      </c>
      <c r="N6" s="53" t="s">
        <v>17</v>
      </c>
    </row>
    <row r="7" spans="1:17" ht="45.75" customHeight="1" x14ac:dyDescent="0.2">
      <c r="A7" s="43"/>
      <c r="B7" s="44"/>
      <c r="C7" s="45"/>
      <c r="D7" s="45"/>
      <c r="E7" s="61"/>
      <c r="F7" s="61"/>
      <c r="G7" s="61"/>
      <c r="H7" s="49"/>
      <c r="I7" s="60"/>
      <c r="J7" s="60"/>
      <c r="K7" s="60"/>
      <c r="L7" s="58"/>
      <c r="M7" s="53"/>
      <c r="N7" s="53"/>
      <c r="O7" s="24"/>
    </row>
    <row r="8" spans="1:17" s="13" customFormat="1" ht="18" customHeight="1" thickBot="1" x14ac:dyDescent="0.3">
      <c r="A8" s="31">
        <v>1</v>
      </c>
      <c r="B8" s="39" t="s">
        <v>25</v>
      </c>
      <c r="C8" s="40" t="s">
        <v>24</v>
      </c>
      <c r="D8" s="41">
        <v>1</v>
      </c>
      <c r="E8" s="32">
        <v>6000</v>
      </c>
      <c r="F8" s="32">
        <v>6000</v>
      </c>
      <c r="G8" s="32">
        <v>4500</v>
      </c>
      <c r="H8" s="15" t="s">
        <v>7</v>
      </c>
      <c r="I8" s="15">
        <f t="shared" ref="I8" si="0">AVERAGE(E8:G8)</f>
        <v>5500</v>
      </c>
      <c r="J8" s="18">
        <f t="shared" ref="J8" si="1">SQRT(((SUM((POWER(F8-I8,2)),(POWER(E8-I8,2)),(POWER(G8-I8,2)))/(3-1))))</f>
        <v>866.02540378443859</v>
      </c>
      <c r="K8" s="15">
        <f t="shared" ref="K8" si="2">J8/I8*100</f>
        <v>15.745916432444337</v>
      </c>
      <c r="L8" s="15">
        <f t="shared" ref="L8" si="3">((D8/3)*(SUM(E8:G8)))</f>
        <v>5500</v>
      </c>
      <c r="M8" s="15">
        <f>I8</f>
        <v>5500</v>
      </c>
      <c r="N8" s="15">
        <f>M8*D8</f>
        <v>5500</v>
      </c>
      <c r="O8" s="38"/>
      <c r="P8" s="34">
        <v>5496.33</v>
      </c>
      <c r="Q8" s="34">
        <f>P8*O8</f>
        <v>0</v>
      </c>
    </row>
    <row r="9" spans="1:17" s="3" customFormat="1" ht="20.100000000000001" customHeight="1" thickBot="1" x14ac:dyDescent="0.3">
      <c r="A9" s="25"/>
      <c r="B9" s="26"/>
      <c r="C9" s="25"/>
      <c r="D9" s="25"/>
      <c r="E9" s="27"/>
      <c r="F9" s="27"/>
      <c r="G9" s="27"/>
      <c r="H9" s="28"/>
      <c r="I9" s="29"/>
      <c r="J9" s="30"/>
      <c r="K9" s="30"/>
      <c r="L9" s="36"/>
      <c r="M9" s="29"/>
      <c r="N9" s="37">
        <f>SUM(N8:N8)</f>
        <v>5500</v>
      </c>
      <c r="O9" s="16"/>
    </row>
    <row r="10" spans="1:17" s="17" customFormat="1" ht="15.75" x14ac:dyDescent="0.25">
      <c r="B10" s="22"/>
      <c r="C10" s="22"/>
      <c r="D10" s="22"/>
      <c r="E10" s="22"/>
      <c r="F10" s="22"/>
      <c r="G10" s="22"/>
      <c r="H10" s="22"/>
      <c r="J10" s="22"/>
      <c r="K10" s="22"/>
      <c r="L10" s="22" t="s">
        <v>8</v>
      </c>
      <c r="M10" s="22"/>
      <c r="N10" s="23"/>
    </row>
    <row r="11" spans="1:17" s="33" customFormat="1" ht="50.25" customHeight="1" x14ac:dyDescent="0.25">
      <c r="A11" s="56" t="s">
        <v>20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7" s="17" customFormat="1" ht="17.25" customHeight="1" x14ac:dyDescent="0.25">
      <c r="A12" s="55"/>
      <c r="B12" s="55"/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3"/>
    </row>
    <row r="13" spans="1:17" s="17" customFormat="1" ht="93.75" customHeight="1" x14ac:dyDescent="0.25">
      <c r="A13" s="62" t="s">
        <v>18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</row>
    <row r="14" spans="1:17" s="17" customFormat="1" ht="15.75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3"/>
    </row>
    <row r="15" spans="1:17" s="24" customFormat="1" ht="39.75" customHeight="1" x14ac:dyDescent="0.2">
      <c r="A15" s="54" t="s">
        <v>13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7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s="9" customFormat="1" ht="15.75" x14ac:dyDescent="0.25">
      <c r="A18" s="5"/>
      <c r="B18" s="5"/>
      <c r="C18" s="5"/>
      <c r="D18" s="6"/>
      <c r="E18" s="7"/>
      <c r="F18" s="8"/>
      <c r="G18" s="8"/>
    </row>
    <row r="19" spans="1:14" s="11" customFormat="1" ht="18.75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4" s="11" customFormat="1" ht="18.75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4" s="1" customFormat="1" ht="18.75" x14ac:dyDescent="0.3">
      <c r="A21" s="10"/>
      <c r="B21" s="10"/>
      <c r="C21" s="10"/>
      <c r="D21" s="12"/>
      <c r="E21" s="12"/>
      <c r="F21" s="12"/>
      <c r="G21" s="12"/>
      <c r="H21" s="12"/>
      <c r="I21" s="12"/>
      <c r="J21" s="12"/>
      <c r="N21" s="14"/>
    </row>
  </sheetData>
  <mergeCells count="24">
    <mergeCell ref="A15:N15"/>
    <mergeCell ref="A12:B12"/>
    <mergeCell ref="A11:N11"/>
    <mergeCell ref="L6:L7"/>
    <mergeCell ref="K6:K7"/>
    <mergeCell ref="J6:J7"/>
    <mergeCell ref="I6:I7"/>
    <mergeCell ref="G6:G7"/>
    <mergeCell ref="F6:F7"/>
    <mergeCell ref="E6:E7"/>
    <mergeCell ref="A13:N13"/>
    <mergeCell ref="A1:N1"/>
    <mergeCell ref="A2:N2"/>
    <mergeCell ref="A5:A7"/>
    <mergeCell ref="B5:B7"/>
    <mergeCell ref="C5:C7"/>
    <mergeCell ref="D5:D7"/>
    <mergeCell ref="E5:G5"/>
    <mergeCell ref="H5:H7"/>
    <mergeCell ref="B4:N4"/>
    <mergeCell ref="I5:K5"/>
    <mergeCell ref="L5:N5"/>
    <mergeCell ref="M6:M7"/>
    <mergeCell ref="N6:N7"/>
  </mergeCells>
  <pageMargins left="0.19685039370078741" right="0.19685039370078741" top="1.1811023622047245" bottom="0.39370078740157483" header="0.23622047244094491" footer="0.23622047244094491"/>
  <pageSetup paperSize="9" scale="75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АУКЦИОН</vt:lpstr>
      <vt:lpstr>АУКЦИОН!Заголовки_для_печати</vt:lpstr>
      <vt:lpstr>АУКЦИОН!Область_печати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Гаврилова Н.А</dc:creator>
  <cp:lastModifiedBy>Лукинова Татьяна Александровна</cp:lastModifiedBy>
  <cp:lastPrinted>2025-04-16T09:39:40Z</cp:lastPrinted>
  <dcterms:created xsi:type="dcterms:W3CDTF">2022-03-03T07:31:44Z</dcterms:created>
  <dcterms:modified xsi:type="dcterms:W3CDTF">2026-06-17T11:37:56Z</dcterms:modified>
</cp:coreProperties>
</file>