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0" windowHeight="11835"/>
  </bookViews>
  <sheets>
    <sheet name="Салфетки многоразовые" sheetId="1" r:id="rId1"/>
    <sheet name="Лист1" sheetId="2" r:id="rId2"/>
  </sheets>
  <definedNames>
    <definedName name="_Hlk122957936" localSheetId="0">'Салфетки многоразовые'!$A$11</definedName>
    <definedName name="_Hlk123910265" localSheetId="0">'Салфетки многоразовые'!#REF!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/>
  <c r="M8" s="1"/>
  <c r="N8" s="1"/>
  <c r="N9" s="1"/>
  <c r="J8"/>
  <c r="I8"/>
  <c r="K8" l="1"/>
  <c r="H39" i="2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<sst xmlns="http://schemas.openxmlformats.org/spreadsheetml/2006/main" count="26" uniqueCount="26">
  <si>
    <t>№
 п/п</t>
  </si>
  <si>
    <t>Наименование товаров</t>
  </si>
  <si>
    <t>Цена единицы продукции,
 указанная в источнике №1, (руб.)</t>
  </si>
  <si>
    <t>Цена единицы продукции, 
указанная в источнике №2, (руб.)</t>
  </si>
  <si>
    <t>Цена единицы продукции, 
указанная в источнике №3, (руб.)</t>
  </si>
  <si>
    <t>Среднее квадратичное отклонение</t>
  </si>
  <si>
    <t>Коэффициент
 вариации (%)</t>
  </si>
  <si>
    <t>Средняя арифметическая величина цены единицы продукции, руб.</t>
  </si>
  <si>
    <t xml:space="preserve">Ед. изм. </t>
  </si>
  <si>
    <t>кол-во ком. предлож.</t>
  </si>
  <si>
    <t>Коммерческие предложения</t>
  </si>
  <si>
    <t>Оценка однородности совокупности значений выявленных цен, используемых в расчете Н(М)Ц</t>
  </si>
  <si>
    <t>Кол-во (объем) 
закупаемого товара (работы, услуги)</t>
  </si>
  <si>
    <t>Н(М)Ц, ЦЕП, определенные методои сопоставимых рыночных цен (анализа рынка), руб.</t>
  </si>
  <si>
    <t>Цена за единицу продукции (ЦЕП), с округлением до сотых долей после запятой</t>
  </si>
  <si>
    <t>Н(М)Ц с учетом округления ЦЕП</t>
  </si>
  <si>
    <t>1</t>
  </si>
  <si>
    <r>
      <t>Расчетная Н(М)Ц по формуле, где: v -кол-во (объем) закупаемого товара (работ, услуг); n - кол-во ком.предлож.; i-номер ком.предлож.;  ц</t>
    </r>
    <r>
      <rPr>
        <vertAlign val="subscript"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-цена ед. по i-тому ком.предл.
</t>
    </r>
  </si>
  <si>
    <t>Расчет произвел (а) __________________________ Е.В.Веселова</t>
  </si>
  <si>
    <t xml:space="preserve">Л.Р.Шамсуарова </t>
  </si>
  <si>
    <t xml:space="preserve">                                   ИТОГО</t>
  </si>
  <si>
    <t>шт.</t>
  </si>
  <si>
    <t>При определении начальной (максимальной) цены договора заказчиком применяется метод сопоставимых рыночных цен (анализа рынка), который был проведен путем направления потенциальным  поставщикам товара запросов на предоставление коммерческих предложений  и полученных ответов от потенциальных поставщиков : Источник №1 ООО "МВМ-ДИАГНОСТИК"., Источник №2 ООО "ДИАЭМ" Источник №3 ООО "БиоТех"</t>
  </si>
  <si>
    <t xml:space="preserve">В соответствии с расчетом НМЦД составила 256 201,05 рублей. На основании пункта 6.1. Раздела 3 главы II Положения о закупках ФНЦ ВИК им.Вильямса В.Р. и  частью 2 статьи 72 Бюджетного кодекса Российской Федерации,  с целью эффективного использования  средств, а также наличием всего ассортимента необходимых услуг, оказываемых в  требуемый срок, заказчиком принято решение принять за начальную цену договора  наименьшее ценовое предложение (Письмо Минфина России в письме от 08.09.2017г. № 24-01-09/58179), в соответствии с наименьшим ценовым  предложением №1- 190 000,00 рублей за 1 (одну) штуку, с учетом необходимости поставки 1 (одной) штуки, начальная цена договора составит 190 000,00 рублей.
 </t>
  </si>
  <si>
    <t xml:space="preserve">Расчет начальной (максимальной) цены (Н(М)Ц) договора методом сопоставимых рыночных цен (анализа рынка) на поставку Флуориметра  – ФНЦ ВИК им.В.Р.Вильямса» с 01.11.2025-31.12.2026г. </t>
  </si>
  <si>
    <t xml:space="preserve">Флуориметр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</si>
</sst>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  <charset val="1"/>
    </font>
    <font>
      <sz val="8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>
      <alignment horizontal="left"/>
    </xf>
    <xf numFmtId="0" fontId="5" fillId="0" borderId="0">
      <alignment horizontal="left" vertical="top"/>
    </xf>
    <xf numFmtId="0" fontId="5" fillId="0" borderId="0">
      <alignment horizontal="center" vertical="top"/>
    </xf>
    <xf numFmtId="0" fontId="5" fillId="0" borderId="0">
      <alignment horizontal="right" vertical="top"/>
    </xf>
    <xf numFmtId="0" fontId="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4" xfId="3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4" fontId="8" fillId="0" borderId="8" xfId="5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shrinkToFi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4" fontId="2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 wrapText="1"/>
    </xf>
    <xf numFmtId="0" fontId="6" fillId="0" borderId="14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15" xfId="3" applyFont="1" applyBorder="1" applyAlignment="1">
      <alignment horizontal="left" vertical="center" wrapText="1"/>
    </xf>
  </cellXfs>
  <cellStyles count="6">
    <cellStyle name="Excel Built-in Normal" xfId="5"/>
    <cellStyle name="S14" xfId="3"/>
    <cellStyle name="S15" xfId="4"/>
    <cellStyle name="S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6</xdr:row>
      <xdr:rowOff>476249</xdr:rowOff>
    </xdr:from>
    <xdr:to>
      <xdr:col>11</xdr:col>
      <xdr:colOff>609600</xdr:colOff>
      <xdr:row>6</xdr:row>
      <xdr:rowOff>476250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173325" y="1047749"/>
          <a:ext cx="533400" cy="1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466725</xdr:colOff>
      <xdr:row>6</xdr:row>
      <xdr:rowOff>1333501</xdr:rowOff>
    </xdr:from>
    <xdr:to>
      <xdr:col>11</xdr:col>
      <xdr:colOff>1390650</xdr:colOff>
      <xdr:row>6</xdr:row>
      <xdr:rowOff>1693113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 xmlns="">
                <a14:imgLayer>
                  <a14:imgEffect>
                    <a14:artisticCutout/>
                  </a14:imgEffect>
                  <a14:imgEffect>
                    <a14:sharpenSoften amount="50000"/>
                  </a14:imgEffect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858875" y="2095501"/>
          <a:ext cx="923925" cy="35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2"/>
  <sheetViews>
    <sheetView tabSelected="1" zoomScale="85" zoomScaleNormal="85" workbookViewId="0">
      <selection activeCell="B8" sqref="B8"/>
    </sheetView>
  </sheetViews>
  <sheetFormatPr defaultColWidth="119.28515625" defaultRowHeight="15"/>
  <cols>
    <col min="1" max="1" width="5.42578125" style="2" customWidth="1"/>
    <col min="2" max="2" width="32.5703125" style="2" customWidth="1"/>
    <col min="3" max="3" width="5.7109375" style="2" customWidth="1"/>
    <col min="4" max="4" width="18.28515625" style="3" bestFit="1" customWidth="1"/>
    <col min="5" max="5" width="9" style="3" customWidth="1"/>
    <col min="6" max="6" width="14.7109375" style="2" customWidth="1"/>
    <col min="7" max="7" width="14" style="2" customWidth="1"/>
    <col min="8" max="8" width="15" style="2" customWidth="1"/>
    <col min="9" max="9" width="18.5703125" style="2" customWidth="1"/>
    <col min="10" max="10" width="15.5703125" style="2" customWidth="1"/>
    <col min="11" max="11" width="13.5703125" style="2" bestFit="1" customWidth="1"/>
    <col min="12" max="12" width="26.85546875" style="2" customWidth="1"/>
    <col min="13" max="13" width="18.42578125" style="2" customWidth="1"/>
    <col min="14" max="14" width="16.28515625" style="2" bestFit="1" customWidth="1"/>
    <col min="15" max="16384" width="119.28515625" style="2"/>
  </cols>
  <sheetData>
    <row r="2" spans="1:14" ht="36.7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0" hidden="1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1"/>
      <c r="K4" s="4"/>
      <c r="L4" s="5"/>
    </row>
    <row r="5" spans="1:14" ht="40.9" customHeight="1">
      <c r="A5" s="22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6" t="s">
        <v>0</v>
      </c>
      <c r="B6" s="26" t="s">
        <v>1</v>
      </c>
      <c r="C6" s="26" t="s">
        <v>8</v>
      </c>
      <c r="D6" s="26" t="s">
        <v>12</v>
      </c>
      <c r="E6" s="26" t="s">
        <v>9</v>
      </c>
      <c r="F6" s="31" t="s">
        <v>10</v>
      </c>
      <c r="G6" s="31"/>
      <c r="H6" s="31"/>
      <c r="I6" s="28" t="s">
        <v>11</v>
      </c>
      <c r="J6" s="29"/>
      <c r="K6" s="30"/>
      <c r="L6" s="28" t="s">
        <v>13</v>
      </c>
      <c r="M6" s="29"/>
      <c r="N6" s="30"/>
    </row>
    <row r="7" spans="1:14" ht="142.15" customHeight="1">
      <c r="A7" s="27"/>
      <c r="B7" s="27"/>
      <c r="C7" s="27"/>
      <c r="D7" s="32"/>
      <c r="E7" s="27"/>
      <c r="F7" s="7" t="s">
        <v>2</v>
      </c>
      <c r="G7" s="7" t="s">
        <v>3</v>
      </c>
      <c r="H7" s="7" t="s">
        <v>4</v>
      </c>
      <c r="I7" s="8" t="s">
        <v>7</v>
      </c>
      <c r="J7" s="8" t="s">
        <v>5</v>
      </c>
      <c r="K7" s="6" t="s">
        <v>6</v>
      </c>
      <c r="L7" s="6" t="s">
        <v>17</v>
      </c>
      <c r="M7" s="6" t="s">
        <v>14</v>
      </c>
      <c r="N7" s="6" t="s">
        <v>15</v>
      </c>
    </row>
    <row r="8" spans="1:14">
      <c r="A8" s="9" t="s">
        <v>16</v>
      </c>
      <c r="B8" s="10" t="s">
        <v>25</v>
      </c>
      <c r="C8" s="19" t="s">
        <v>21</v>
      </c>
      <c r="D8" s="20">
        <v>1</v>
      </c>
      <c r="E8" s="11">
        <v>3</v>
      </c>
      <c r="F8" s="13">
        <v>190000</v>
      </c>
      <c r="G8" s="13">
        <v>282243</v>
      </c>
      <c r="H8" s="14">
        <v>296360.15000000002</v>
      </c>
      <c r="I8" s="15">
        <f t="shared" ref="I8" si="0">AVERAGE(F8:H8)</f>
        <v>256201.05000000002</v>
      </c>
      <c r="J8" s="16">
        <f t="shared" ref="J8" si="1">STDEV(F8,G8,H8)</f>
        <v>57764.675597267174</v>
      </c>
      <c r="K8" s="17">
        <f t="shared" ref="K8" si="2">J8/I8</f>
        <v>0.22546619382421412</v>
      </c>
      <c r="L8" s="18">
        <f t="shared" ref="L8" si="3">((D8/E8)*(SUM(F8:H8)))</f>
        <v>256201.05</v>
      </c>
      <c r="M8" s="18">
        <f t="shared" ref="M8" si="4">ROUND(L8/D8,2)</f>
        <v>256201.05</v>
      </c>
      <c r="N8" s="18">
        <f>M8*D8</f>
        <v>256201.05</v>
      </c>
    </row>
    <row r="9" spans="1:14" ht="27.75" customHeight="1">
      <c r="A9" s="33" t="s">
        <v>20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18">
        <f>SUM(N8:N8)</f>
        <v>256201.05</v>
      </c>
    </row>
    <row r="10" spans="1:14" ht="38.85" customHeight="1">
      <c r="A10" s="24" t="s">
        <v>23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46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>
      <c r="B12" s="2" t="s">
        <v>18</v>
      </c>
      <c r="D12" s="3" t="s">
        <v>19</v>
      </c>
    </row>
  </sheetData>
  <mergeCells count="12">
    <mergeCell ref="A2:N3"/>
    <mergeCell ref="A5:N5"/>
    <mergeCell ref="A10:N11"/>
    <mergeCell ref="C6:C7"/>
    <mergeCell ref="B6:B7"/>
    <mergeCell ref="A6:A7"/>
    <mergeCell ref="L6:N6"/>
    <mergeCell ref="F6:H6"/>
    <mergeCell ref="I6:K6"/>
    <mergeCell ref="E6:E7"/>
    <mergeCell ref="D6:D7"/>
    <mergeCell ref="A9:M9"/>
  </mergeCells>
  <pageMargins left="0.25" right="0.25" top="0.75" bottom="0.75" header="0.3" footer="0.3"/>
  <pageSetup paperSize="9" scale="63" orientation="landscape" r:id="rId1"/>
  <ignoredErrors>
    <ignoredError sqref="I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H10:H39"/>
  <sheetViews>
    <sheetView workbookViewId="0">
      <selection activeCell="H10" sqref="H10:H39"/>
    </sheetView>
  </sheetViews>
  <sheetFormatPr defaultRowHeight="15"/>
  <sheetData>
    <row r="10" spans="8:8">
      <c r="H10" s="12" t="e">
        <f t="shared" ref="H10:H39" si="0">I10/C10</f>
        <v>#DIV/0!</v>
      </c>
    </row>
    <row r="11" spans="8:8">
      <c r="H11" s="12" t="e">
        <f t="shared" si="0"/>
        <v>#DIV/0!</v>
      </c>
    </row>
    <row r="12" spans="8:8">
      <c r="H12" s="12" t="e">
        <f t="shared" si="0"/>
        <v>#DIV/0!</v>
      </c>
    </row>
    <row r="13" spans="8:8">
      <c r="H13" s="12" t="e">
        <f t="shared" si="0"/>
        <v>#DIV/0!</v>
      </c>
    </row>
    <row r="14" spans="8:8">
      <c r="H14" s="12" t="e">
        <f t="shared" si="0"/>
        <v>#DIV/0!</v>
      </c>
    </row>
    <row r="15" spans="8:8">
      <c r="H15" s="12" t="e">
        <f t="shared" si="0"/>
        <v>#DIV/0!</v>
      </c>
    </row>
    <row r="16" spans="8:8">
      <c r="H16" s="12" t="e">
        <f t="shared" si="0"/>
        <v>#DIV/0!</v>
      </c>
    </row>
    <row r="17" spans="8:8">
      <c r="H17" s="12" t="e">
        <f t="shared" si="0"/>
        <v>#DIV/0!</v>
      </c>
    </row>
    <row r="18" spans="8:8">
      <c r="H18" s="12" t="e">
        <f t="shared" si="0"/>
        <v>#DIV/0!</v>
      </c>
    </row>
    <row r="19" spans="8:8">
      <c r="H19" s="12" t="e">
        <f t="shared" si="0"/>
        <v>#DIV/0!</v>
      </c>
    </row>
    <row r="20" spans="8:8">
      <c r="H20" s="12" t="e">
        <f t="shared" si="0"/>
        <v>#DIV/0!</v>
      </c>
    </row>
    <row r="21" spans="8:8">
      <c r="H21" s="12" t="e">
        <f t="shared" si="0"/>
        <v>#DIV/0!</v>
      </c>
    </row>
    <row r="22" spans="8:8">
      <c r="H22" s="12" t="e">
        <f t="shared" si="0"/>
        <v>#DIV/0!</v>
      </c>
    </row>
    <row r="23" spans="8:8">
      <c r="H23" s="12" t="e">
        <f t="shared" si="0"/>
        <v>#DIV/0!</v>
      </c>
    </row>
    <row r="24" spans="8:8">
      <c r="H24" s="12" t="e">
        <f t="shared" si="0"/>
        <v>#DIV/0!</v>
      </c>
    </row>
    <row r="25" spans="8:8">
      <c r="H25" s="12" t="e">
        <f t="shared" si="0"/>
        <v>#DIV/0!</v>
      </c>
    </row>
    <row r="26" spans="8:8">
      <c r="H26" s="12" t="e">
        <f t="shared" si="0"/>
        <v>#DIV/0!</v>
      </c>
    </row>
    <row r="27" spans="8:8">
      <c r="H27" s="12" t="e">
        <f t="shared" si="0"/>
        <v>#DIV/0!</v>
      </c>
    </row>
    <row r="28" spans="8:8">
      <c r="H28" s="12" t="e">
        <f t="shared" si="0"/>
        <v>#DIV/0!</v>
      </c>
    </row>
    <row r="29" spans="8:8">
      <c r="H29" s="12" t="e">
        <f t="shared" si="0"/>
        <v>#DIV/0!</v>
      </c>
    </row>
    <row r="30" spans="8:8">
      <c r="H30" s="12" t="e">
        <f t="shared" si="0"/>
        <v>#DIV/0!</v>
      </c>
    </row>
    <row r="31" spans="8:8">
      <c r="H31" s="12" t="e">
        <f t="shared" si="0"/>
        <v>#DIV/0!</v>
      </c>
    </row>
    <row r="32" spans="8:8">
      <c r="H32" s="12" t="e">
        <f t="shared" si="0"/>
        <v>#DIV/0!</v>
      </c>
    </row>
    <row r="33" spans="8:8">
      <c r="H33" s="12" t="e">
        <f t="shared" si="0"/>
        <v>#DIV/0!</v>
      </c>
    </row>
    <row r="34" spans="8:8">
      <c r="H34" s="12" t="e">
        <f t="shared" si="0"/>
        <v>#DIV/0!</v>
      </c>
    </row>
    <row r="35" spans="8:8">
      <c r="H35" s="12" t="e">
        <f t="shared" si="0"/>
        <v>#DIV/0!</v>
      </c>
    </row>
    <row r="36" spans="8:8">
      <c r="H36" s="12" t="e">
        <f t="shared" si="0"/>
        <v>#DIV/0!</v>
      </c>
    </row>
    <row r="37" spans="8:8">
      <c r="H37" s="12" t="e">
        <f t="shared" si="0"/>
        <v>#DIV/0!</v>
      </c>
    </row>
    <row r="38" spans="8:8">
      <c r="H38" s="12" t="e">
        <f t="shared" si="0"/>
        <v>#DIV/0!</v>
      </c>
    </row>
    <row r="39" spans="8:8">
      <c r="H39" s="12" t="e">
        <f t="shared" si="0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Салфетки многоразовые</vt:lpstr>
      <vt:lpstr>Лист1</vt:lpstr>
      <vt:lpstr>'Салфетки многоразовые'!_Hlk122957936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Закупки</cp:lastModifiedBy>
  <cp:lastPrinted>2026-06-08T13:25:58Z</cp:lastPrinted>
  <dcterms:created xsi:type="dcterms:W3CDTF">2019-10-21T12:25:20Z</dcterms:created>
  <dcterms:modified xsi:type="dcterms:W3CDTF">2026-06-09T13:57:54Z</dcterms:modified>
</cp:coreProperties>
</file>