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Инспектор\Desktop\ЗАКУПКИ\Бензин\2026\"/>
    </mc:Choice>
  </mc:AlternateContent>
  <xr:revisionPtr revIDLastSave="0" documentId="8_{EC890B06-5018-4C14-8556-6AA5F2F970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C15" i="1"/>
  <c r="I11" i="1" l="1"/>
  <c r="J11" i="1" s="1"/>
  <c r="C13" i="1" l="1"/>
  <c r="J13" i="1"/>
</calcChain>
</file>

<file path=xl/sharedStrings.xml><?xml version="1.0" encoding="utf-8"?>
<sst xmlns="http://schemas.openxmlformats.org/spreadsheetml/2006/main" count="30" uniqueCount="30">
  <si>
    <t>Обоснование начальной (максимальной) цены контракта, начальных цен единиц товара, работы, услуги</t>
  </si>
  <si>
    <t>№ п/п</t>
  </si>
  <si>
    <t>Наименование товара</t>
  </si>
  <si>
    <t xml:space="preserve">Единица измерения </t>
  </si>
  <si>
    <t>Начальная цена единицы товара, руб.</t>
  </si>
  <si>
    <t>Коэффицент стоимости отвлечения денежных средств (п. 7 Приказа)</t>
  </si>
  <si>
    <t>Условное обозначение/ формула</t>
  </si>
  <si>
    <t>3. Расчет начальной цены единицы товара в соответствии с пунктами 6, 7 Приказа:</t>
  </si>
  <si>
    <t>Текущая ставка рефинанси-рования Банка России, %</t>
  </si>
  <si>
    <t>Срок исполнения контракта, мес.</t>
  </si>
  <si>
    <t>N</t>
  </si>
  <si>
    <t>Ст</t>
  </si>
  <si>
    <t>Цстат</t>
  </si>
  <si>
    <t>К=(Ст/100)/12*N+1</t>
  </si>
  <si>
    <t>Цнач=Цстат*К</t>
  </si>
  <si>
    <t>Дата подготовки:</t>
  </si>
  <si>
    <t>Максимальное значение цены контракта:</t>
  </si>
  <si>
    <t>л; дм[3*]</t>
  </si>
  <si>
    <t>Бензин автомобильный (розничная реализация)</t>
  </si>
  <si>
    <t>Характеристика товара</t>
  </si>
  <si>
    <t>АИ 95</t>
  </si>
  <si>
    <t>Начальная сумма цен единиц товара:</t>
  </si>
  <si>
    <t>2. Для обоснования начальной (максимальной) цены контракта, начальных цен единиц товара, работы, услуги использовался иной метод в соответствии с ч. 22 ст. 22 Федерального закона от 05.04.2013 N 44-ФЗ и приказом ФАС России от 22.11.2024 N 894/24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 включая автомобильный и авиационный бензин" (далее - Приказ).</t>
  </si>
  <si>
    <t>Максимальное значение цены Контракта составляет (Цмакс) - цена Контракта, предложенная участником электронного аукциона, с которым заключается Контракт</t>
  </si>
  <si>
    <t xml:space="preserve">Объем закупаемого топлива </t>
  </si>
  <si>
    <t>V</t>
  </si>
  <si>
    <r>
      <t>1. Основные характеристики объекта закупки приведены в описании объекта закупк</t>
    </r>
    <r>
      <rPr>
        <sz val="11"/>
        <rFont val="Calibri"/>
        <family val="2"/>
        <charset val="204"/>
        <scheme val="minor"/>
      </rPr>
      <t>и.</t>
    </r>
  </si>
  <si>
    <t>Формула расчета начальной максимальной цены контракта: ЦК = Цросстата х V х Кодс где: ЦК - цена Контракта, определённая с использованием настоящей формулы, не может превышать максимальное значение цены Контракта (ЦК &lt;= ЦКmax); Цростата — производится на основании данных Росстата; V — объем закупаемого топлива. Кодс = (Кцб/100)/12*N + 1 Где Кодс – коэффициент отвлечения денежных средств Кцб –ключевая ставка на момент расчета, % N - количеством месяцев поставки или количество месяцев исполнения контракта</t>
  </si>
  <si>
    <t>НДС (22%)</t>
  </si>
  <si>
    <t>Средняя потребительская цена единицы товара по данным Федеральной службы государственной статистики, размещанным на сайте https://rosstat.gov.ru/storage/mediabank/119_05-08-2026.html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</si>
</sst>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@"/>
    <numFmt numFmtId="165" formatCode="#,##0.00\ &quot;₽&quot;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Arial Cy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2" fillId="0" borderId="5">
      <alignment vertical="top" wrapText="1"/>
    </xf>
  </cellStyleXfs>
  <cellXfs count="30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14" fontId="0" fillId="0" borderId="0" xfId="0" applyNumberFormat="1"/>
    <xf numFmtId="0" fontId="6" fillId="0" borderId="0" xfId="0" applyFont="1"/>
    <xf numFmtId="165" fontId="5" fillId="0" borderId="0" xfId="0" applyNumberFormat="1" applyFont="1"/>
    <xf numFmtId="165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0" fillId="0" borderId="0" xfId="0" applyNumberFormat="1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2" borderId="8" xfId="0" applyFont="1" applyFill="1" applyBorder="1" applyAlignment="1">
      <alignment horizontal="center" wrapText="1"/>
    </xf>
  </cellXfs>
  <cellStyles count="2">
    <cellStyle name="st17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topLeftCell="A7" zoomScale="130" zoomScaleNormal="130" workbookViewId="0">
      <selection activeCell="G9" sqref="G9"/>
    </sheetView>
  </sheetViews>
  <sheetFormatPr defaultRowHeight="15" x14ac:dyDescent="0.25"/>
  <cols>
    <col min="1" max="1" width="9.85546875" customWidth="1"/>
    <col min="2" max="2" width="22.7109375" customWidth="1"/>
    <col min="3" max="3" width="15.85546875" customWidth="1"/>
    <col min="4" max="6" width="12.5703125" customWidth="1"/>
    <col min="7" max="7" width="26.7109375" customWidth="1"/>
    <col min="8" max="8" width="13.28515625" customWidth="1"/>
    <col min="9" max="9" width="17.5703125" customWidth="1"/>
    <col min="10" max="10" width="18" customWidth="1"/>
    <col min="11" max="11" width="18.28515625" customWidth="1"/>
    <col min="13" max="13" width="21.85546875" customWidth="1"/>
  </cols>
  <sheetData>
    <row r="1" spans="1:14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5"/>
      <c r="L2" s="5"/>
      <c r="M2" s="5"/>
      <c r="N2" s="5"/>
    </row>
    <row r="4" spans="1:14" x14ac:dyDescent="0.25">
      <c r="A4" s="19" t="s">
        <v>26</v>
      </c>
      <c r="B4" s="19"/>
      <c r="C4" s="19"/>
      <c r="D4" s="19"/>
      <c r="E4" s="19"/>
      <c r="F4" s="19"/>
      <c r="G4" s="19"/>
      <c r="H4" s="19"/>
      <c r="I4" s="19"/>
      <c r="J4" s="19"/>
      <c r="K4" s="1"/>
      <c r="L4" s="1"/>
      <c r="M4" s="1"/>
      <c r="N4" s="1"/>
    </row>
    <row r="5" spans="1:14" ht="60.75" customHeight="1" x14ac:dyDescent="0.25">
      <c r="A5" s="19" t="s">
        <v>22</v>
      </c>
      <c r="B5" s="19"/>
      <c r="C5" s="19"/>
      <c r="D5" s="19"/>
      <c r="E5" s="19"/>
      <c r="F5" s="19"/>
      <c r="G5" s="19"/>
      <c r="H5" s="19"/>
      <c r="I5" s="19"/>
      <c r="J5" s="19"/>
      <c r="K5" s="1"/>
      <c r="L5" s="1"/>
      <c r="M5" s="1"/>
      <c r="N5" s="1"/>
    </row>
    <row r="6" spans="1:14" x14ac:dyDescent="0.25">
      <c r="A6" s="20" t="s">
        <v>7</v>
      </c>
      <c r="B6" s="20"/>
      <c r="C6" s="20"/>
      <c r="D6" s="20"/>
      <c r="E6" s="20"/>
      <c r="F6" s="20"/>
      <c r="G6" s="20"/>
      <c r="H6" s="20"/>
      <c r="I6" s="20"/>
      <c r="J6" s="20"/>
      <c r="K6" s="3"/>
      <c r="L6" s="3"/>
      <c r="M6" s="3"/>
      <c r="N6" s="3"/>
    </row>
    <row r="8" spans="1:14" ht="135" x14ac:dyDescent="0.25">
      <c r="A8" s="4" t="s">
        <v>1</v>
      </c>
      <c r="B8" s="24" t="s">
        <v>2</v>
      </c>
      <c r="C8" s="24" t="s">
        <v>19</v>
      </c>
      <c r="D8" s="24" t="s">
        <v>3</v>
      </c>
      <c r="E8" s="4" t="s">
        <v>24</v>
      </c>
      <c r="F8" s="4" t="s">
        <v>9</v>
      </c>
      <c r="G8" s="16" t="s">
        <v>29</v>
      </c>
      <c r="H8" s="4" t="s">
        <v>8</v>
      </c>
      <c r="I8" s="4" t="s">
        <v>5</v>
      </c>
      <c r="J8" s="4" t="s">
        <v>4</v>
      </c>
    </row>
    <row r="9" spans="1:14" ht="60" x14ac:dyDescent="0.25">
      <c r="A9" s="4" t="s">
        <v>6</v>
      </c>
      <c r="B9" s="25"/>
      <c r="C9" s="25"/>
      <c r="D9" s="25"/>
      <c r="E9" s="4" t="s">
        <v>25</v>
      </c>
      <c r="F9" s="4" t="s">
        <v>10</v>
      </c>
      <c r="G9" s="4" t="s">
        <v>12</v>
      </c>
      <c r="H9" s="4" t="s">
        <v>11</v>
      </c>
      <c r="I9" s="4" t="s">
        <v>13</v>
      </c>
      <c r="J9" s="4" t="s">
        <v>14</v>
      </c>
    </row>
    <row r="10" spans="1:14" x14ac:dyDescent="0.25">
      <c r="A10" s="4">
        <v>1</v>
      </c>
      <c r="B10" s="4">
        <v>2</v>
      </c>
      <c r="C10" s="4">
        <v>3</v>
      </c>
      <c r="D10" s="4">
        <v>4</v>
      </c>
      <c r="E10" s="4"/>
      <c r="F10" s="4">
        <v>5</v>
      </c>
      <c r="G10" s="4">
        <v>6</v>
      </c>
      <c r="H10" s="4">
        <v>7</v>
      </c>
      <c r="I10" s="4">
        <v>8</v>
      </c>
      <c r="J10" s="4">
        <v>9</v>
      </c>
    </row>
    <row r="11" spans="1:14" ht="51" customHeight="1" x14ac:dyDescent="0.25">
      <c r="A11" s="8">
        <v>1</v>
      </c>
      <c r="B11" s="9" t="s">
        <v>18</v>
      </c>
      <c r="C11" s="8" t="s">
        <v>20</v>
      </c>
      <c r="D11" s="8" t="s">
        <v>17</v>
      </c>
      <c r="E11" s="8">
        <v>200</v>
      </c>
      <c r="F11" s="8">
        <v>2</v>
      </c>
      <c r="G11" s="10">
        <v>80.67</v>
      </c>
      <c r="H11" s="8">
        <v>14</v>
      </c>
      <c r="I11" s="6">
        <f t="shared" ref="I11" si="0">(H11/100)/12*F11+1</f>
        <v>1.0233333333333334</v>
      </c>
      <c r="J11" s="7">
        <f t="shared" ref="J11" si="1">ROUND(G11*I11,2)</f>
        <v>82.55</v>
      </c>
    </row>
    <row r="12" spans="1:14" x14ac:dyDescent="0.25">
      <c r="A12" s="26" t="s">
        <v>21</v>
      </c>
      <c r="B12" s="27"/>
      <c r="C12" s="27"/>
      <c r="D12" s="27"/>
      <c r="E12" s="27"/>
      <c r="F12" s="27"/>
      <c r="G12" s="27"/>
      <c r="H12" s="27"/>
      <c r="I12" s="28"/>
      <c r="J12" s="15">
        <f>ROUND(SUM(E11*J11),2)</f>
        <v>16510</v>
      </c>
    </row>
    <row r="13" spans="1:14" ht="29.25" customHeight="1" x14ac:dyDescent="0.25">
      <c r="A13" s="29" t="s">
        <v>16</v>
      </c>
      <c r="B13" s="29"/>
      <c r="C13" s="14">
        <f>J12</f>
        <v>16510</v>
      </c>
      <c r="I13" t="s">
        <v>28</v>
      </c>
      <c r="J13" s="17">
        <f>J12/100*22</f>
        <v>3632.2</v>
      </c>
    </row>
    <row r="14" spans="1:14" x14ac:dyDescent="0.25">
      <c r="A14" s="11"/>
    </row>
    <row r="15" spans="1:14" x14ac:dyDescent="0.25">
      <c r="A15" s="23" t="s">
        <v>15</v>
      </c>
      <c r="B15" s="23"/>
      <c r="C15" s="12">
        <f ca="1">NOW()</f>
        <v>46241.39529270833</v>
      </c>
    </row>
    <row r="16" spans="1:14" ht="32.25" customHeight="1" x14ac:dyDescent="0.25">
      <c r="A16" s="22" t="s">
        <v>23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0" ht="66.75" customHeight="1" x14ac:dyDescent="0.25">
      <c r="A17" s="21" t="s">
        <v>27</v>
      </c>
      <c r="B17" s="21"/>
      <c r="C17" s="21"/>
      <c r="D17" s="21"/>
      <c r="E17" s="21"/>
      <c r="F17" s="21"/>
      <c r="G17" s="21"/>
      <c r="H17" s="21"/>
      <c r="I17" s="21"/>
      <c r="J17" s="21"/>
    </row>
    <row r="18" spans="1:10" x14ac:dyDescent="0.25">
      <c r="B18" s="13"/>
      <c r="C18" s="13"/>
      <c r="D18" s="13"/>
      <c r="E18" s="13"/>
    </row>
    <row r="19" spans="1:10" x14ac:dyDescent="0.25">
      <c r="B19" s="13"/>
      <c r="C19" s="13"/>
      <c r="D19" s="13"/>
      <c r="E19" s="13"/>
    </row>
    <row r="20" spans="1:10" x14ac:dyDescent="0.25">
      <c r="B20" s="13"/>
      <c r="C20" s="13"/>
      <c r="D20" s="13"/>
      <c r="E20" s="13"/>
    </row>
  </sheetData>
  <mergeCells count="12">
    <mergeCell ref="A2:J2"/>
    <mergeCell ref="A4:J4"/>
    <mergeCell ref="A5:J5"/>
    <mergeCell ref="A6:J6"/>
    <mergeCell ref="A17:J17"/>
    <mergeCell ref="A16:J16"/>
    <mergeCell ref="A15:B15"/>
    <mergeCell ref="D8:D9"/>
    <mergeCell ref="C8:C9"/>
    <mergeCell ref="B8:B9"/>
    <mergeCell ref="A12:I12"/>
    <mergeCell ref="A13:B13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Владиславовна Кузнецова</dc:creator>
  <cp:lastModifiedBy>Maxim Preobrazhenskiy</cp:lastModifiedBy>
  <cp:lastPrinted>2025-06-10T07:20:10Z</cp:lastPrinted>
  <dcterms:created xsi:type="dcterms:W3CDTF">2025-01-31T07:24:26Z</dcterms:created>
  <dcterms:modified xsi:type="dcterms:W3CDTF">2026-08-07T06:35:50Z</dcterms:modified>
</cp:coreProperties>
</file>