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yubov.levchenkova\Desktop\Договоры июнь - август 2026\Ножка ревизионная 80 000,00 ФФ\"/>
    </mc:Choice>
  </mc:AlternateContent>
  <xr:revisionPtr revIDLastSave="0" documentId="8_{4342C75E-4010-4DFF-BF9B-F17A8D4F7F2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J10" i="1" s="1"/>
  <c r="H9" i="1"/>
  <c r="H10" i="1" s="1"/>
  <c r="F9" i="1"/>
  <c r="F10" i="1" s="1"/>
  <c r="S9" i="1"/>
  <c r="N9" i="1"/>
  <c r="K9" i="1"/>
  <c r="L9" i="1" s="1"/>
  <c r="R9" i="1" s="1"/>
  <c r="O9" i="1" l="1"/>
  <c r="P9" i="1" s="1"/>
  <c r="R10" i="1"/>
  <c r="S10" i="1"/>
  <c r="F20" i="1" l="1"/>
</calcChain>
</file>

<file path=xl/sharedStrings.xml><?xml version="1.0" encoding="utf-8"?>
<sst xmlns="http://schemas.openxmlformats.org/spreadsheetml/2006/main" count="35" uniqueCount="31">
  <si>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</si>
  <si>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</si>
  <si>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</si>
  <si>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</si>
  <si>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</si>
  <si>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</si>
  <si>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</si>
  <si>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</si>
  <si>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</si>
  <si>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</si>
  <si>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</si>
  <si>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</si>
  <si>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</si>
  <si>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</si>
  <si>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</si>
  <si>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</si>
  <si>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</si>
  <si>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</si>
  <si>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</si>
  <si>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</si>
  <si>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</si>
  <si>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</si>
  <si>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</si>
  <si>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</si>
  <si>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</si>
  <si>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</si>
  <si>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</si>
  <si>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>Ножка эндопротеза, цилиндрическая, бесцементной фиксации, "Хаст"</t>
  </si>
  <si>
    <t>Источник № 1       (Коммерческое предложение)</t>
  </si>
  <si>
    <t xml:space="preserve">Источник № 2          (Коммерческое предложение) </t>
  </si>
  <si>
    <t xml:space="preserve">Источник № 3     (Коммерческое предложение)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</si>
</sst>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11</xdr:row>
      <xdr:rowOff>57831</xdr:rowOff>
    </xdr:from>
    <xdr:to>
      <xdr:col>11</xdr:col>
      <xdr:colOff>165553</xdr:colOff>
      <xdr:row>14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15</xdr:row>
      <xdr:rowOff>144010</xdr:rowOff>
    </xdr:from>
    <xdr:to>
      <xdr:col>11</xdr:col>
      <xdr:colOff>570366</xdr:colOff>
      <xdr:row>17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9</xdr:row>
      <xdr:rowOff>0</xdr:rowOff>
    </xdr:from>
    <xdr:to>
      <xdr:col>14</xdr:col>
      <xdr:colOff>767505</xdr:colOff>
      <xdr:row>9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"/>
  <sheetViews>
    <sheetView tabSelected="1" zoomScale="120" zoomScaleNormal="120" workbookViewId="0">
      <selection activeCell="F9" sqref="F9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28</v>
      </c>
      <c r="F7" s="48"/>
      <c r="G7" s="48" t="s">
        <v>29</v>
      </c>
      <c r="H7" s="48"/>
      <c r="I7" s="48" t="s">
        <v>30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.75" thickBot="1" x14ac:dyDescent="0.3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thickBot="1" x14ac:dyDescent="0.3">
      <c r="A9" s="16">
        <v>1</v>
      </c>
      <c r="B9" s="46" t="s">
        <v>27</v>
      </c>
      <c r="C9" s="7" t="s">
        <v>23</v>
      </c>
      <c r="D9" s="7">
        <v>1</v>
      </c>
      <c r="E9" s="8">
        <v>80000</v>
      </c>
      <c r="F9" s="8">
        <f>D9*E9</f>
        <v>80000</v>
      </c>
      <c r="G9" s="45">
        <v>81633</v>
      </c>
      <c r="H9" s="45">
        <f>D9*G9</f>
        <v>81633</v>
      </c>
      <c r="I9" s="8">
        <v>82458</v>
      </c>
      <c r="J9" s="9">
        <f>D9*I9</f>
        <v>82458</v>
      </c>
      <c r="K9" s="10">
        <f t="shared" ref="K9" si="0">SUM(E9,G9,I9)/M9</f>
        <v>81363.666666666672</v>
      </c>
      <c r="L9" s="10">
        <f t="shared" ref="L9" si="1">ROUND(K9,2)</f>
        <v>81363.67</v>
      </c>
      <c r="M9" s="16">
        <v>3</v>
      </c>
      <c r="N9" s="10">
        <f t="shared" ref="N9" si="2">STDEV(E9,G9,I9)</f>
        <v>1250.938181259703</v>
      </c>
      <c r="O9" s="26">
        <f t="shared" ref="O9" si="3">N9/K9*100</f>
        <v>1.5374653484885181</v>
      </c>
      <c r="P9" s="16" t="str">
        <f>IF(O9&lt;33,"ОДНОРОДНЫЕ","НЕОДНОРОДНЫЕ")</f>
        <v>ОДНОРОДНЫЕ</v>
      </c>
      <c r="Q9" s="43">
        <v>0</v>
      </c>
      <c r="R9" s="11">
        <f t="shared" ref="R9" si="4">D9*L9</f>
        <v>81363.67</v>
      </c>
      <c r="S9" s="11">
        <f t="shared" ref="S9" si="5">MIN(E9,G9,I9)*D9*(1+Q9)</f>
        <v>80000</v>
      </c>
      <c r="AML9" s="1"/>
    </row>
    <row r="10" spans="1:1026" x14ac:dyDescent="0.25">
      <c r="A10" s="57" t="s">
        <v>9</v>
      </c>
      <c r="B10" s="57"/>
      <c r="C10" s="19"/>
      <c r="D10" s="20"/>
      <c r="E10" s="19"/>
      <c r="F10" s="21">
        <f>SUM(F9:F9)</f>
        <v>80000</v>
      </c>
      <c r="G10" s="22"/>
      <c r="H10" s="21">
        <f>SUM(H9:H9)</f>
        <v>81633</v>
      </c>
      <c r="I10" s="22"/>
      <c r="J10" s="23">
        <f>SUM(SUM(J9:J9))</f>
        <v>82458</v>
      </c>
      <c r="K10" s="19"/>
      <c r="L10" s="19"/>
      <c r="M10" s="19"/>
      <c r="N10" s="19"/>
      <c r="O10" s="19"/>
      <c r="P10" s="19"/>
      <c r="Q10" s="19"/>
      <c r="R10" s="24">
        <f>SUM(R9:R9)</f>
        <v>81363.67</v>
      </c>
      <c r="S10" s="24">
        <f>SUM(S9:S9)</f>
        <v>80000</v>
      </c>
      <c r="AML10" s="1"/>
    </row>
    <row r="11" spans="1:1026" ht="21" customHeight="1" x14ac:dyDescent="0.25">
      <c r="A11" s="1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14"/>
      <c r="R11" s="13"/>
    </row>
    <row r="12" spans="1:1026" ht="11.25" customHeight="1" x14ac:dyDescent="0.25">
      <c r="A12" s="12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4"/>
      <c r="R12" s="13"/>
    </row>
    <row r="13" spans="1:1026" ht="29.25" customHeight="1" x14ac:dyDescent="0.25">
      <c r="A13" s="32"/>
      <c r="B13" s="58" t="s">
        <v>12</v>
      </c>
      <c r="C13" s="58"/>
      <c r="D13" s="58"/>
      <c r="E13" s="58"/>
      <c r="F13" s="58"/>
      <c r="G13" s="58"/>
      <c r="H13" s="33"/>
      <c r="I13" s="33"/>
      <c r="J13" s="33"/>
      <c r="K13" s="33"/>
      <c r="L13" s="33"/>
      <c r="M13" s="14"/>
      <c r="N13" s="14"/>
      <c r="O13" s="14"/>
      <c r="P13" s="14"/>
      <c r="Q13" s="14"/>
      <c r="R13" s="13"/>
    </row>
    <row r="14" spans="1:1026" ht="9.75" customHeight="1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14"/>
      <c r="N14" s="14"/>
      <c r="O14" s="14"/>
      <c r="P14" s="14"/>
      <c r="Q14" s="14"/>
      <c r="R14" s="13"/>
    </row>
    <row r="15" spans="1:1026" ht="68.25" customHeight="1" x14ac:dyDescent="0.25">
      <c r="A15" s="32"/>
      <c r="B15" s="62" t="s">
        <v>13</v>
      </c>
      <c r="C15" s="62"/>
      <c r="D15" s="62"/>
      <c r="E15" s="62"/>
      <c r="F15" s="62"/>
      <c r="G15" s="62"/>
      <c r="H15" s="62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33" customHeight="1" x14ac:dyDescent="0.25">
      <c r="A17" s="32"/>
      <c r="B17" s="58" t="s">
        <v>10</v>
      </c>
      <c r="C17" s="58"/>
      <c r="D17" s="58"/>
      <c r="E17" s="58"/>
      <c r="F17" s="58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76.5" customHeight="1" x14ac:dyDescent="0.25">
      <c r="A18" s="32"/>
      <c r="B18" s="59" t="s">
        <v>20</v>
      </c>
      <c r="C18" s="59"/>
      <c r="D18" s="59"/>
      <c r="E18" s="59"/>
      <c r="F18" s="59"/>
      <c r="G18" s="59"/>
      <c r="H18" s="59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4"/>
      <c r="D19" s="33"/>
      <c r="E19" s="33"/>
      <c r="F19" s="35"/>
      <c r="G19" s="35"/>
      <c r="H19" s="35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x14ac:dyDescent="0.25">
      <c r="A20" s="60" t="s">
        <v>18</v>
      </c>
      <c r="B20" s="60"/>
      <c r="C20" s="60"/>
      <c r="D20" s="60"/>
      <c r="E20" s="60"/>
      <c r="F20" s="61">
        <f>S10</f>
        <v>80000</v>
      </c>
      <c r="G20" s="61"/>
      <c r="H20" s="61"/>
      <c r="I20" s="36"/>
      <c r="J20" s="37"/>
      <c r="K20" s="29"/>
      <c r="L20" s="29"/>
      <c r="M20" s="15"/>
      <c r="N20" s="15"/>
      <c r="O20" s="15"/>
      <c r="P20" s="15"/>
      <c r="Q20" s="15"/>
      <c r="R20" s="15"/>
    </row>
    <row r="21" spans="1:18" x14ac:dyDescent="0.25">
      <c r="A21" s="29"/>
      <c r="B21" s="29"/>
      <c r="C21" s="38"/>
      <c r="D21" s="29"/>
      <c r="E21" s="29"/>
      <c r="F21" s="29"/>
      <c r="G21" s="29"/>
      <c r="H21" s="29"/>
      <c r="I21" s="29"/>
      <c r="J21" s="29"/>
      <c r="K21" s="29"/>
      <c r="L21" s="29"/>
      <c r="M21" s="15"/>
      <c r="N21" s="15"/>
      <c r="O21" s="15"/>
      <c r="P21" s="15"/>
      <c r="Q21" s="15"/>
      <c r="R21" s="15"/>
    </row>
    <row r="22" spans="1:18" x14ac:dyDescent="0.25">
      <c r="A22" s="54"/>
      <c r="B22" s="54"/>
      <c r="C22" s="54"/>
      <c r="D22" s="54"/>
      <c r="E22" s="54"/>
      <c r="F22" s="54"/>
      <c r="G22" s="54"/>
      <c r="H22" s="54"/>
      <c r="I22" s="29"/>
      <c r="J22" s="39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40"/>
      <c r="B23" s="40"/>
      <c r="C23" s="40"/>
      <c r="D23" s="40"/>
      <c r="E23" s="41"/>
      <c r="F23" s="41"/>
      <c r="G23" s="42"/>
      <c r="H23" s="41"/>
      <c r="I23" s="42"/>
      <c r="J23" s="41"/>
      <c r="K23" s="40"/>
      <c r="L23" s="40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55"/>
      <c r="E24" s="55"/>
      <c r="F24" s="56"/>
      <c r="G24" s="56"/>
      <c r="H24" s="4"/>
      <c r="I24" s="6"/>
      <c r="J24" s="4"/>
      <c r="K24" s="3"/>
      <c r="L24" s="3"/>
      <c r="M24" s="3"/>
      <c r="N24" s="3"/>
      <c r="O24" s="3"/>
      <c r="P24" s="3"/>
      <c r="Q24" s="3"/>
      <c r="R24" s="3"/>
    </row>
  </sheetData>
  <mergeCells count="31">
    <mergeCell ref="A22:H22"/>
    <mergeCell ref="D24:E24"/>
    <mergeCell ref="F24:G24"/>
    <mergeCell ref="A10:B10"/>
    <mergeCell ref="B17:F17"/>
    <mergeCell ref="B18:H18"/>
    <mergeCell ref="A20:E20"/>
    <mergeCell ref="F20:H20"/>
    <mergeCell ref="B13:G13"/>
    <mergeCell ref="B15:H15"/>
    <mergeCell ref="B11:P11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8" priority="1" operator="containsText" text="НЕОДНОРОДНЫЕ">
      <formula>NOT(ISERROR(SEARCH("НЕОДНОРОДНЫЕ",P9)))</formula>
    </cfRule>
    <cfRule type="containsText" dxfId="7" priority="2" operator="containsText" text="ОДНОРОДНЫЕ">
      <formula>NOT(ISERROR(SEARCH("ОДНОРОДНЫЕ",P9)))</formula>
    </cfRule>
  </conditionalFormatting>
  <conditionalFormatting sqref="P9:Q9">
    <cfRule type="containsText" dxfId="6" priority="3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56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Любовь Филимоненкова</cp:lastModifiedBy>
  <cp:revision>9</cp:revision>
  <cp:lastPrinted>2026-07-28T09:40:07Z</cp:lastPrinted>
  <dcterms:created xsi:type="dcterms:W3CDTF">2006-09-28T05:33:49Z</dcterms:created>
  <dcterms:modified xsi:type="dcterms:W3CDTF">2026-08-19T08:14:26Z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