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Кондиционеры (сплит ситемы) (ЕАТ)\"/>
    </mc:Choice>
  </mc:AlternateContent>
  <xr:revisionPtr revIDLastSave="0" documentId="13_ncr:1_{2F2B1E96-E5DF-49F4-BABF-964E7B3D79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G16" i="1"/>
  <c r="H16" i="1" s="1"/>
  <c r="D27" i="1"/>
  <c r="C27" i="1"/>
  <c r="G21" i="1"/>
  <c r="H21" i="1" s="1"/>
  <c r="I21" i="1" s="1"/>
  <c r="F21" i="1"/>
  <c r="F16" i="1"/>
  <c r="F11" i="1"/>
  <c r="J11" i="1" s="1"/>
  <c r="G11" i="1"/>
  <c r="H11" i="1" s="1"/>
  <c r="I11" i="1" s="1"/>
  <c r="J27" i="1" l="1"/>
  <c r="J28" i="1" s="1"/>
  <c r="J29" i="1" s="1"/>
  <c r="I16" i="1"/>
  <c r="J21" i="1"/>
  <c r="J22" i="1" s="1"/>
  <c r="J16" i="1"/>
  <c r="J17" i="1" s="1"/>
  <c r="J12" i="1" l="1"/>
</calcChain>
</file>

<file path=xl/sharedStrings.xml><?xml version="1.0" encoding="utf-8"?>
<sst xmlns="http://schemas.openxmlformats.org/spreadsheetml/2006/main" count="50" uniqueCount="39">
  <si>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</si>
  <si>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</si>
  <si>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</si>
  <si>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</si>
  <si>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</si>
  <si>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</si>
  <si>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</si>
  <si>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</si>
  <si>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 xml:space="preserve">Используемый метод определения цены Договора: 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</si>
  <si>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</si>
  <si>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</si>
  <si>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</si>
  <si>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</si>
  <si>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</si>
  <si>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Цена за ед.,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</si>
  <si>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</si>
  <si>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</si>
  <si>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</si>
  <si>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</si>
  <si>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</si>
  <si>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</si>
  <si>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</si>
  <si>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</si>
  <si>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 xml:space="preserve">НДС 22% </t>
  </si>
  <si>
    <t>Цена за ед. товара-всего, руб.</t>
  </si>
  <si>
    <t xml:space="preserve">Поставщик КП№1 </t>
  </si>
  <si>
    <t>Кран шаровой цельносварной фланцевый 11с67п 2ЦФ.00.1 DN50/40 PN40</t>
  </si>
  <si>
    <t>Поставщик КП№2</t>
  </si>
  <si>
    <t>Поставщик КП№3</t>
  </si>
  <si>
    <t>Выбранная цена, руб.</t>
  </si>
  <si>
    <t>Поставка и монтаж сплит-систем для нужд Федерального государственного бюджетного образовательного учреждения высшего образования «Государственный университет по землеустройству»</t>
  </si>
  <si>
    <t>Сплит-система Hisense (Era Classic A Wi-Fi) AS-24HW4RBSKC00G/AS-24HW4RBSKC00W)</t>
  </si>
  <si>
    <t>Сплит-система Hisense (Strong Neo Premium Classic A) AS-36HW4RKZHB)</t>
  </si>
  <si>
    <t>Hisense Strong Neo Premium Classic A AS-36HW4RKZHB</t>
  </si>
  <si>
    <t>Hisense Era Classic A Wi-Fi AS-24HW4RBSKC00G/AS-24HW4RBSKC00W</t>
  </si>
  <si>
    <t xml:space="preserve">Стоимость монтажа и пусконаладки позиции 1 и 2 </t>
  </si>
  <si>
    <t>ИТОГО НМЦД, в т.ч. НДС</t>
  </si>
  <si>
    <t>Начальная (максимальная) цена договора определена в соответствии с п. 4 ч. 1 ст. 93 Федерального закона от 05 апреля 2013 года № 44-ФЗ «О контрактной системе сфере закупок товаров, работ, услуг для обеспечения государственных и муниципальных нужд» Используемый метод: метод сопоставимых рыночных цен (анализ рынка). Расчет произведен по  наименьшему ценовому предложению.</t>
  </si>
  <si>
    <t xml:space="preserve">Начальная (максимальная) цена контракта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305 000 рублей (Триста пять тысяч) рублей 00 копеек, в том числе НДС 22% - 5 127,12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</si>
</sst>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24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4" fontId="3" fillId="2" borderId="30" xfId="0" applyNumberFormat="1" applyFont="1" applyFill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4" fillId="2" borderId="30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29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4" fontId="11" fillId="2" borderId="9" xfId="0" applyNumberFormat="1" applyFont="1" applyFill="1" applyBorder="1" applyAlignment="1">
      <alignment horizontal="left" vertical="top" wrapText="1"/>
    </xf>
    <xf numFmtId="4" fontId="11" fillId="2" borderId="10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top" wrapText="1"/>
    </xf>
    <xf numFmtId="4" fontId="9" fillId="0" borderId="22" xfId="0" applyNumberFormat="1" applyFont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center" vertical="top" wrapText="1"/>
    </xf>
    <xf numFmtId="4" fontId="11" fillId="2" borderId="22" xfId="0" applyNumberFormat="1" applyFont="1" applyFill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5"/>
  <sheetViews>
    <sheetView tabSelected="1" topLeftCell="A10" zoomScale="80" zoomScaleNormal="80" zoomScaleSheetLayoutView="96" workbookViewId="0">
      <selection activeCell="B27" sqref="B27"/>
    </sheetView>
  </sheetViews>
  <sheetFormatPr defaultColWidth="9.109375" defaultRowHeight="15.6" x14ac:dyDescent="0.3"/>
  <cols>
    <col min="1" max="1" width="5.5546875" style="1" customWidth="1"/>
    <col min="2" max="2" width="28.88671875" style="1" customWidth="1"/>
    <col min="3" max="5" width="42.5546875" style="1" customWidth="1"/>
    <col min="6" max="9" width="19" style="1" customWidth="1"/>
    <col min="10" max="10" width="14.33203125" style="1" customWidth="1"/>
    <col min="11" max="16384" width="9.109375" style="1"/>
  </cols>
  <sheetData>
    <row r="1" spans="1:10" ht="17.399999999999999" x14ac:dyDescent="0.3">
      <c r="D1" s="2"/>
      <c r="E1" s="2"/>
      <c r="F1" s="2"/>
      <c r="G1" s="51"/>
      <c r="H1" s="51"/>
      <c r="I1" s="51"/>
      <c r="J1" s="51"/>
    </row>
    <row r="2" spans="1:10" s="13" customFormat="1" ht="30" customHeight="1" x14ac:dyDescent="0.25">
      <c r="A2" s="76" t="s">
        <v>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13" customFormat="1" ht="42.75" customHeight="1" x14ac:dyDescent="0.25">
      <c r="A3" s="56" t="s">
        <v>4</v>
      </c>
      <c r="B3" s="56"/>
      <c r="C3" s="69" t="s">
        <v>30</v>
      </c>
      <c r="D3" s="70"/>
      <c r="E3" s="70"/>
      <c r="F3" s="70"/>
      <c r="G3" s="70"/>
      <c r="H3" s="70"/>
      <c r="I3" s="70"/>
      <c r="J3" s="70"/>
    </row>
    <row r="4" spans="1:10" s="13" customFormat="1" ht="60" customHeight="1" x14ac:dyDescent="0.25">
      <c r="A4" s="52" t="s">
        <v>8</v>
      </c>
      <c r="B4" s="53"/>
      <c r="C4" s="71" t="s">
        <v>37</v>
      </c>
      <c r="D4" s="72"/>
      <c r="E4" s="72"/>
      <c r="F4" s="72"/>
      <c r="G4" s="72"/>
      <c r="H4" s="72"/>
      <c r="I4" s="72"/>
      <c r="J4" s="72"/>
    </row>
    <row r="5" spans="1:10" ht="27.75" customHeight="1" thickBot="1" x14ac:dyDescent="0.35">
      <c r="A5" s="54" t="s">
        <v>6</v>
      </c>
      <c r="B5" s="55"/>
      <c r="C5" s="73" t="s">
        <v>7</v>
      </c>
      <c r="D5" s="74"/>
      <c r="E5" s="74"/>
      <c r="F5" s="74"/>
      <c r="G5" s="74"/>
      <c r="H5" s="74"/>
      <c r="I5" s="74"/>
      <c r="J5" s="75"/>
    </row>
    <row r="6" spans="1:10" ht="30.75" customHeight="1" x14ac:dyDescent="0.3">
      <c r="A6" s="57" t="s">
        <v>11</v>
      </c>
      <c r="B6" s="80" t="s">
        <v>12</v>
      </c>
      <c r="C6" s="80" t="s">
        <v>13</v>
      </c>
      <c r="D6" s="80"/>
      <c r="E6" s="80"/>
      <c r="F6" s="82" t="s">
        <v>29</v>
      </c>
      <c r="G6" s="82" t="s">
        <v>0</v>
      </c>
      <c r="H6" s="82"/>
      <c r="I6" s="82"/>
      <c r="J6" s="84" t="s">
        <v>14</v>
      </c>
    </row>
    <row r="7" spans="1:10" ht="69" customHeight="1" thickBot="1" x14ac:dyDescent="0.35">
      <c r="A7" s="58"/>
      <c r="B7" s="81"/>
      <c r="C7" s="32" t="s">
        <v>25</v>
      </c>
      <c r="D7" s="32" t="s">
        <v>27</v>
      </c>
      <c r="E7" s="32" t="s">
        <v>28</v>
      </c>
      <c r="F7" s="83"/>
      <c r="G7" s="36" t="s">
        <v>1</v>
      </c>
      <c r="H7" s="31" t="s">
        <v>2</v>
      </c>
      <c r="I7" s="31" t="s">
        <v>3</v>
      </c>
      <c r="J7" s="85"/>
    </row>
    <row r="8" spans="1:10" ht="39" customHeight="1" x14ac:dyDescent="0.3">
      <c r="A8" s="63">
        <v>1</v>
      </c>
      <c r="B8" s="17" t="s">
        <v>15</v>
      </c>
      <c r="C8" s="66" t="s">
        <v>32</v>
      </c>
      <c r="D8" s="67"/>
      <c r="E8" s="68"/>
      <c r="F8" s="47"/>
      <c r="G8" s="47"/>
      <c r="H8" s="77"/>
      <c r="I8" s="77"/>
      <c r="J8" s="49"/>
    </row>
    <row r="9" spans="1:10" ht="18" customHeight="1" x14ac:dyDescent="0.3">
      <c r="A9" s="64"/>
      <c r="B9" s="18" t="s">
        <v>16</v>
      </c>
      <c r="C9" s="59">
        <v>1</v>
      </c>
      <c r="D9" s="59"/>
      <c r="E9" s="59"/>
      <c r="F9" s="48"/>
      <c r="G9" s="48"/>
      <c r="H9" s="78"/>
      <c r="I9" s="78"/>
      <c r="J9" s="50"/>
    </row>
    <row r="10" spans="1:10" x14ac:dyDescent="0.3">
      <c r="A10" s="64"/>
      <c r="B10" s="18" t="s">
        <v>17</v>
      </c>
      <c r="C10" s="60" t="s">
        <v>33</v>
      </c>
      <c r="D10" s="61"/>
      <c r="E10" s="62"/>
      <c r="F10" s="48"/>
      <c r="G10" s="48"/>
      <c r="H10" s="79"/>
      <c r="I10" s="79"/>
      <c r="J10" s="50"/>
    </row>
    <row r="11" spans="1:10" ht="31.2" x14ac:dyDescent="0.3">
      <c r="A11" s="64"/>
      <c r="B11" s="18" t="s">
        <v>24</v>
      </c>
      <c r="C11" s="19">
        <v>133000</v>
      </c>
      <c r="D11" s="19">
        <v>143640</v>
      </c>
      <c r="E11" s="19">
        <v>133990</v>
      </c>
      <c r="F11" s="19">
        <f>MIN(C11:E11)</f>
        <v>133000</v>
      </c>
      <c r="G11" s="19">
        <f>ROUND((C11+D11+E11)/3,2)</f>
        <v>136876.67000000001</v>
      </c>
      <c r="H11" s="19">
        <f>SQRT(((SUM((POWER(C11-G11,2)),(POWER(D11-G11,2)),(POWER(E11-G11,2)))))/(3-1))</f>
        <v>5878.0977648683256</v>
      </c>
      <c r="I11" s="19">
        <f>H11/G11*100</f>
        <v>4.2944482539415407</v>
      </c>
      <c r="J11" s="41">
        <f>F11</f>
        <v>133000</v>
      </c>
    </row>
    <row r="12" spans="1:10" ht="17.25" customHeight="1" thickBot="1" x14ac:dyDescent="0.35">
      <c r="A12" s="65"/>
      <c r="B12" s="20" t="s">
        <v>18</v>
      </c>
      <c r="C12" s="21"/>
      <c r="D12" s="21"/>
      <c r="E12" s="21"/>
      <c r="F12" s="22"/>
      <c r="G12" s="22"/>
      <c r="H12" s="22"/>
      <c r="I12" s="22"/>
      <c r="J12" s="44">
        <f>J11*C9</f>
        <v>133000</v>
      </c>
    </row>
    <row r="13" spans="1:10" ht="39" customHeight="1" x14ac:dyDescent="0.3">
      <c r="A13" s="63">
        <v>2</v>
      </c>
      <c r="B13" s="17" t="s">
        <v>15</v>
      </c>
      <c r="C13" s="66" t="s">
        <v>31</v>
      </c>
      <c r="D13" s="67"/>
      <c r="E13" s="68"/>
      <c r="F13" s="47"/>
      <c r="G13" s="47"/>
      <c r="H13" s="77"/>
      <c r="I13" s="77"/>
      <c r="J13" s="49"/>
    </row>
    <row r="14" spans="1:10" ht="18" customHeight="1" x14ac:dyDescent="0.3">
      <c r="A14" s="64"/>
      <c r="B14" s="18" t="s">
        <v>16</v>
      </c>
      <c r="C14" s="59">
        <v>1</v>
      </c>
      <c r="D14" s="59"/>
      <c r="E14" s="59"/>
      <c r="F14" s="48"/>
      <c r="G14" s="48"/>
      <c r="H14" s="78"/>
      <c r="I14" s="78"/>
      <c r="J14" s="50"/>
    </row>
    <row r="15" spans="1:10" x14ac:dyDescent="0.3">
      <c r="A15" s="64"/>
      <c r="B15" s="18" t="s">
        <v>17</v>
      </c>
      <c r="C15" s="60" t="s">
        <v>34</v>
      </c>
      <c r="D15" s="61"/>
      <c r="E15" s="62"/>
      <c r="F15" s="48"/>
      <c r="G15" s="48"/>
      <c r="H15" s="79"/>
      <c r="I15" s="79"/>
      <c r="J15" s="50"/>
    </row>
    <row r="16" spans="1:10" ht="31.2" x14ac:dyDescent="0.3">
      <c r="A16" s="64"/>
      <c r="B16" s="18" t="s">
        <v>24</v>
      </c>
      <c r="C16" s="19">
        <v>72000</v>
      </c>
      <c r="D16" s="19">
        <v>77760</v>
      </c>
      <c r="E16" s="19">
        <v>72990</v>
      </c>
      <c r="F16" s="19">
        <f>MIN(C16:E16)</f>
        <v>72000</v>
      </c>
      <c r="G16" s="19">
        <f>ROUND((C16+D16+E16)/3,2)</f>
        <v>74250</v>
      </c>
      <c r="H16" s="19">
        <f>SQRT(((SUM((POWER(C16-G16,2)),(POWER(D16-G16,2)),(POWER(E16-G16,2)))))/(3-1))</f>
        <v>3079.7889538083614</v>
      </c>
      <c r="I16" s="19">
        <f>H16/G16*100</f>
        <v>4.1478639108530118</v>
      </c>
      <c r="J16" s="41">
        <f>F16</f>
        <v>72000</v>
      </c>
    </row>
    <row r="17" spans="1:10" ht="17.25" customHeight="1" thickBot="1" x14ac:dyDescent="0.35">
      <c r="A17" s="65"/>
      <c r="B17" s="20" t="s">
        <v>18</v>
      </c>
      <c r="C17" s="21"/>
      <c r="D17" s="21"/>
      <c r="E17" s="21"/>
      <c r="F17" s="22"/>
      <c r="G17" s="22"/>
      <c r="H17" s="22"/>
      <c r="I17" s="22"/>
      <c r="J17" s="44">
        <f>J16*C14</f>
        <v>72000</v>
      </c>
    </row>
    <row r="18" spans="1:10" ht="39" hidden="1" customHeight="1" x14ac:dyDescent="0.3">
      <c r="A18" s="63">
        <v>3</v>
      </c>
      <c r="B18" s="17" t="s">
        <v>15</v>
      </c>
      <c r="C18" s="66" t="s">
        <v>26</v>
      </c>
      <c r="D18" s="67"/>
      <c r="E18" s="68"/>
      <c r="F18" s="47"/>
      <c r="G18" s="47"/>
      <c r="H18" s="77"/>
      <c r="I18" s="77"/>
      <c r="J18" s="49"/>
    </row>
    <row r="19" spans="1:10" ht="18" hidden="1" customHeight="1" x14ac:dyDescent="0.3">
      <c r="A19" s="64"/>
      <c r="B19" s="18" t="s">
        <v>16</v>
      </c>
      <c r="C19" s="59">
        <v>1</v>
      </c>
      <c r="D19" s="59"/>
      <c r="E19" s="59"/>
      <c r="F19" s="48"/>
      <c r="G19" s="48"/>
      <c r="H19" s="78"/>
      <c r="I19" s="78"/>
      <c r="J19" s="50"/>
    </row>
    <row r="20" spans="1:10" ht="16.2" hidden="1" thickBot="1" x14ac:dyDescent="0.35">
      <c r="A20" s="64"/>
      <c r="B20" s="18" t="s">
        <v>17</v>
      </c>
      <c r="C20" s="60" t="s">
        <v>26</v>
      </c>
      <c r="D20" s="61"/>
      <c r="E20" s="62"/>
      <c r="F20" s="48"/>
      <c r="G20" s="48"/>
      <c r="H20" s="79"/>
      <c r="I20" s="79"/>
      <c r="J20" s="50"/>
    </row>
    <row r="21" spans="1:10" ht="31.8" hidden="1" thickBot="1" x14ac:dyDescent="0.35">
      <c r="A21" s="64"/>
      <c r="B21" s="18" t="s">
        <v>24</v>
      </c>
      <c r="C21" s="19"/>
      <c r="D21" s="19"/>
      <c r="E21" s="19"/>
      <c r="F21" s="19">
        <f>MIN(C21:E21)</f>
        <v>0</v>
      </c>
      <c r="G21" s="19">
        <f>ROUND((C21+D21+E21)/3,2)</f>
        <v>0</v>
      </c>
      <c r="H21" s="19">
        <f>SQRT(((SUM((POWER(C21-G21,2)),(POWER(D21-G21,2)),(POWER(E21-G21,2)))))/(3-1))</f>
        <v>0</v>
      </c>
      <c r="I21" s="19" t="e">
        <f>H21/G21*100</f>
        <v>#DIV/0!</v>
      </c>
      <c r="J21" s="41">
        <f>F21</f>
        <v>0</v>
      </c>
    </row>
    <row r="22" spans="1:10" ht="17.25" hidden="1" customHeight="1" thickBot="1" x14ac:dyDescent="0.35">
      <c r="A22" s="65"/>
      <c r="B22" s="20" t="s">
        <v>18</v>
      </c>
      <c r="C22" s="21"/>
      <c r="D22" s="21"/>
      <c r="E22" s="21"/>
      <c r="F22" s="22"/>
      <c r="G22" s="22"/>
      <c r="H22" s="22"/>
      <c r="I22" s="22"/>
      <c r="J22" s="44">
        <f>J21*C19</f>
        <v>0</v>
      </c>
    </row>
    <row r="23" spans="1:10" ht="17.25" customHeight="1" x14ac:dyDescent="0.3">
      <c r="A23" s="63">
        <v>3</v>
      </c>
      <c r="B23" s="17" t="s">
        <v>19</v>
      </c>
      <c r="C23" s="24">
        <v>0</v>
      </c>
      <c r="D23" s="24">
        <v>0</v>
      </c>
      <c r="E23" s="24">
        <v>0</v>
      </c>
      <c r="F23" s="24">
        <v>0</v>
      </c>
      <c r="G23" s="24"/>
      <c r="H23" s="24"/>
      <c r="I23" s="24"/>
      <c r="J23" s="40">
        <v>0</v>
      </c>
    </row>
    <row r="24" spans="1:10" x14ac:dyDescent="0.3">
      <c r="A24" s="89"/>
      <c r="B24" s="18" t="s">
        <v>20</v>
      </c>
      <c r="C24" s="19">
        <v>0</v>
      </c>
      <c r="D24" s="19">
        <v>0</v>
      </c>
      <c r="E24" s="19">
        <v>0</v>
      </c>
      <c r="F24" s="19">
        <v>0</v>
      </c>
      <c r="G24" s="19"/>
      <c r="H24" s="19"/>
      <c r="I24" s="19"/>
      <c r="J24" s="41">
        <v>0</v>
      </c>
    </row>
    <row r="25" spans="1:10" x14ac:dyDescent="0.3">
      <c r="A25" s="89"/>
      <c r="B25" s="25" t="s">
        <v>21</v>
      </c>
      <c r="C25" s="26">
        <v>0</v>
      </c>
      <c r="D25" s="26">
        <v>0</v>
      </c>
      <c r="E25" s="26">
        <v>0</v>
      </c>
      <c r="F25" s="26">
        <v>0</v>
      </c>
      <c r="G25" s="26"/>
      <c r="H25" s="26"/>
      <c r="I25" s="26"/>
      <c r="J25" s="42">
        <v>0</v>
      </c>
    </row>
    <row r="26" spans="1:10" x14ac:dyDescent="0.3">
      <c r="A26" s="89"/>
      <c r="B26" s="25" t="s">
        <v>22</v>
      </c>
      <c r="C26" s="26">
        <v>0</v>
      </c>
      <c r="D26" s="26">
        <v>0</v>
      </c>
      <c r="E26" s="26">
        <v>0</v>
      </c>
      <c r="F26" s="26">
        <v>0</v>
      </c>
      <c r="G26" s="26"/>
      <c r="H26" s="26"/>
      <c r="I26" s="26"/>
      <c r="J26" s="42">
        <v>0</v>
      </c>
    </row>
    <row r="27" spans="1:10" s="11" customFormat="1" ht="47.4" thickBot="1" x14ac:dyDescent="0.35">
      <c r="A27" s="65"/>
      <c r="B27" s="38" t="s">
        <v>35</v>
      </c>
      <c r="C27" s="39">
        <f>55000+45000</f>
        <v>100000</v>
      </c>
      <c r="D27" s="39">
        <f>59400+48600</f>
        <v>108000</v>
      </c>
      <c r="E27" s="39">
        <f>60900+50990</f>
        <v>111890</v>
      </c>
      <c r="F27" s="23">
        <v>100000</v>
      </c>
      <c r="G27" s="23"/>
      <c r="H27" s="23"/>
      <c r="I27" s="23"/>
      <c r="J27" s="43">
        <f>F27</f>
        <v>100000</v>
      </c>
    </row>
    <row r="28" spans="1:10" ht="21" customHeight="1" x14ac:dyDescent="0.3">
      <c r="A28" s="34"/>
      <c r="B28" s="37" t="s">
        <v>36</v>
      </c>
      <c r="C28" s="35"/>
      <c r="D28" s="35"/>
      <c r="E28" s="35"/>
      <c r="F28" s="27"/>
      <c r="G28" s="28"/>
      <c r="H28" s="28"/>
      <c r="I28" s="28"/>
      <c r="J28" s="45">
        <f>J12+J17+J27</f>
        <v>305000</v>
      </c>
    </row>
    <row r="29" spans="1:10" s="3" customFormat="1" ht="21" customHeight="1" thickBot="1" x14ac:dyDescent="0.35">
      <c r="A29" s="29"/>
      <c r="B29" s="30" t="s">
        <v>23</v>
      </c>
      <c r="C29" s="16"/>
      <c r="D29" s="16"/>
      <c r="E29" s="16"/>
      <c r="F29" s="87"/>
      <c r="G29" s="88"/>
      <c r="H29" s="33"/>
      <c r="I29" s="33"/>
      <c r="J29" s="46">
        <f>J28*22/122</f>
        <v>55000</v>
      </c>
    </row>
    <row r="30" spans="1:10" s="11" customFormat="1" ht="78" customHeight="1" x14ac:dyDescent="0.3">
      <c r="A30" s="86" t="s">
        <v>38</v>
      </c>
      <c r="B30" s="86"/>
      <c r="C30" s="86"/>
      <c r="D30" s="86"/>
      <c r="E30" s="86"/>
      <c r="F30" s="86"/>
      <c r="G30" s="86"/>
      <c r="H30" s="86"/>
      <c r="I30" s="86"/>
      <c r="J30" s="86"/>
    </row>
    <row r="32" spans="1:10" x14ac:dyDescent="0.3">
      <c r="B32" s="1" t="s">
        <v>9</v>
      </c>
      <c r="E32" s="1" t="s">
        <v>10</v>
      </c>
    </row>
    <row r="33" spans="1:10" s="7" customFormat="1" ht="21.75" customHeight="1" x14ac:dyDescent="0.3">
      <c r="A33" s="14"/>
      <c r="B33" s="14"/>
      <c r="C33" s="14"/>
      <c r="D33" s="14"/>
      <c r="E33" s="14"/>
      <c r="F33" s="9"/>
      <c r="G33" s="9"/>
      <c r="H33" s="9"/>
      <c r="I33" s="9"/>
      <c r="J33" s="15"/>
    </row>
    <row r="34" spans="1:10" ht="25.5" customHeight="1" x14ac:dyDescent="0.3">
      <c r="B34" s="8"/>
      <c r="C34" s="8"/>
      <c r="D34" s="8"/>
      <c r="E34" s="8"/>
      <c r="F34" s="8"/>
      <c r="J34" s="3"/>
    </row>
    <row r="35" spans="1:10" ht="15" customHeight="1" x14ac:dyDescent="0.3">
      <c r="J35" s="3"/>
    </row>
    <row r="36" spans="1:10" s="6" customFormat="1" ht="18.75" customHeight="1" x14ac:dyDescent="0.35">
      <c r="A36" s="14"/>
      <c r="B36" s="14"/>
      <c r="C36" s="14"/>
      <c r="D36" s="14"/>
      <c r="E36" s="14"/>
      <c r="F36" s="10"/>
      <c r="G36" s="10"/>
      <c r="H36" s="10"/>
      <c r="I36" s="10"/>
      <c r="J36" s="15"/>
    </row>
    <row r="37" spans="1:10" s="6" customFormat="1" ht="18" x14ac:dyDescent="0.35">
      <c r="A37" s="12"/>
      <c r="B37" s="12"/>
      <c r="C37" s="12"/>
      <c r="D37" s="12"/>
      <c r="E37" s="12"/>
      <c r="F37" s="10"/>
      <c r="G37" s="10"/>
      <c r="H37" s="10"/>
      <c r="I37" s="10"/>
      <c r="J37" s="10"/>
    </row>
    <row r="38" spans="1:10" ht="18" customHeight="1" x14ac:dyDescent="0.3"/>
    <row r="43" spans="1:10" ht="22.5" customHeight="1" x14ac:dyDescent="0.3"/>
    <row r="44" spans="1:10" ht="12.75" customHeight="1" x14ac:dyDescent="0.3"/>
    <row r="50" ht="12.75" customHeight="1" x14ac:dyDescent="0.3"/>
    <row r="52" ht="16.5" customHeight="1" x14ac:dyDescent="0.3"/>
    <row r="53" ht="22.5" customHeight="1" x14ac:dyDescent="0.3"/>
    <row r="54" ht="16.5" customHeight="1" x14ac:dyDescent="0.3"/>
    <row r="58" ht="22.5" customHeight="1" x14ac:dyDescent="0.3"/>
    <row r="59" ht="49.5" customHeight="1" x14ac:dyDescent="0.3"/>
    <row r="63" ht="22.5" customHeight="1" x14ac:dyDescent="0.3"/>
    <row r="64" ht="29.25" customHeight="1" x14ac:dyDescent="0.3"/>
    <row r="69" spans="11:13" ht="22.5" customHeight="1" x14ac:dyDescent="0.3"/>
    <row r="73" spans="11:13" ht="22.5" customHeight="1" x14ac:dyDescent="0.3"/>
    <row r="74" spans="11:13" ht="22.5" customHeight="1" x14ac:dyDescent="0.3"/>
    <row r="75" spans="11:13" ht="12.75" customHeight="1" x14ac:dyDescent="0.3"/>
    <row r="78" spans="11:13" ht="22.5" customHeight="1" x14ac:dyDescent="0.3"/>
    <row r="79" spans="11:13" ht="12.75" customHeight="1" x14ac:dyDescent="0.3">
      <c r="K79" s="4"/>
      <c r="L79" s="5"/>
      <c r="M79" s="4"/>
    </row>
    <row r="80" spans="11:13" x14ac:dyDescent="0.3">
      <c r="K80" s="4"/>
      <c r="L80" s="5"/>
      <c r="M80" s="4"/>
    </row>
    <row r="81" spans="11:13" x14ac:dyDescent="0.3">
      <c r="K81" s="4"/>
      <c r="L81" s="5"/>
      <c r="M81" s="4"/>
    </row>
    <row r="82" spans="11:13" x14ac:dyDescent="0.3">
      <c r="K82" s="4"/>
      <c r="L82" s="5"/>
      <c r="M82" s="4"/>
    </row>
    <row r="83" spans="11:13" x14ac:dyDescent="0.3">
      <c r="K83" s="4"/>
      <c r="L83" s="5"/>
      <c r="M83" s="4"/>
    </row>
    <row r="84" spans="11:13" ht="22.5" customHeight="1" x14ac:dyDescent="0.3">
      <c r="K84" s="4"/>
      <c r="L84" s="5"/>
      <c r="M84" s="4"/>
    </row>
    <row r="85" spans="11:13" x14ac:dyDescent="0.3">
      <c r="K85" s="4"/>
      <c r="L85" s="5"/>
      <c r="M85" s="4"/>
    </row>
    <row r="86" spans="11:13" x14ac:dyDescent="0.3">
      <c r="K86" s="4"/>
      <c r="L86" s="5"/>
      <c r="M86" s="4"/>
    </row>
    <row r="87" spans="11:13" x14ac:dyDescent="0.3">
      <c r="K87" s="4"/>
      <c r="L87" s="5"/>
      <c r="M87" s="4"/>
    </row>
    <row r="88" spans="11:13" ht="22.5" customHeight="1" x14ac:dyDescent="0.3">
      <c r="K88" s="4"/>
      <c r="L88" s="5"/>
      <c r="M88" s="4"/>
    </row>
    <row r="89" spans="11:13" ht="50.25" customHeight="1" x14ac:dyDescent="0.3">
      <c r="K89" s="4"/>
      <c r="L89" s="5"/>
      <c r="M89" s="4"/>
    </row>
    <row r="90" spans="11:13" x14ac:dyDescent="0.3">
      <c r="K90" s="4"/>
      <c r="L90" s="5"/>
      <c r="M90" s="4"/>
    </row>
    <row r="91" spans="11:13" x14ac:dyDescent="0.3">
      <c r="K91" s="4"/>
      <c r="L91" s="5"/>
      <c r="M91" s="4"/>
    </row>
    <row r="92" spans="11:13" x14ac:dyDescent="0.3">
      <c r="K92" s="4"/>
      <c r="L92" s="5"/>
      <c r="M92" s="4"/>
    </row>
    <row r="93" spans="11:13" ht="22.5" customHeight="1" x14ac:dyDescent="0.3">
      <c r="K93" s="4"/>
      <c r="L93" s="5"/>
      <c r="M93" s="4"/>
    </row>
    <row r="94" spans="11:13" x14ac:dyDescent="0.3">
      <c r="K94" s="4"/>
      <c r="L94" s="5"/>
      <c r="M94" s="4"/>
    </row>
    <row r="95" spans="11:13" x14ac:dyDescent="0.3">
      <c r="K95" s="4"/>
      <c r="L95" s="5"/>
      <c r="M95" s="4"/>
    </row>
    <row r="96" spans="11:13" x14ac:dyDescent="0.3">
      <c r="K96" s="4"/>
      <c r="L96" s="5"/>
      <c r="M96" s="4"/>
    </row>
    <row r="97" spans="11:13" x14ac:dyDescent="0.3">
      <c r="K97" s="4"/>
      <c r="L97" s="5"/>
      <c r="M97" s="4"/>
    </row>
    <row r="98" spans="11:13" ht="22.5" customHeight="1" x14ac:dyDescent="0.3">
      <c r="K98" s="4"/>
      <c r="L98" s="5"/>
      <c r="M98" s="4"/>
    </row>
    <row r="99" spans="11:13" x14ac:dyDescent="0.3">
      <c r="K99" s="4"/>
      <c r="L99" s="5"/>
      <c r="M99" s="4"/>
    </row>
    <row r="100" spans="11:13" x14ac:dyDescent="0.3">
      <c r="K100" s="4"/>
      <c r="L100" s="5"/>
      <c r="M100" s="4"/>
    </row>
    <row r="101" spans="11:13" x14ac:dyDescent="0.3">
      <c r="K101" s="4"/>
      <c r="L101" s="5"/>
      <c r="M101" s="4"/>
    </row>
    <row r="102" spans="11:13" x14ac:dyDescent="0.3">
      <c r="K102" s="4"/>
      <c r="L102" s="5"/>
      <c r="M102" s="4"/>
    </row>
    <row r="103" spans="11:13" ht="22.5" customHeight="1" x14ac:dyDescent="0.3"/>
    <row r="104" spans="11:13" ht="130.5" customHeight="1" x14ac:dyDescent="0.3"/>
    <row r="108" spans="11:13" ht="14.25" customHeight="1" x14ac:dyDescent="0.3"/>
    <row r="109" spans="11:13" ht="27" customHeight="1" x14ac:dyDescent="0.3"/>
    <row r="110" spans="11:13" ht="14.25" customHeight="1" x14ac:dyDescent="0.3"/>
    <row r="111" spans="11:13" ht="14.25" customHeight="1" x14ac:dyDescent="0.3"/>
    <row r="112" spans="11:13" ht="55.5" customHeight="1" x14ac:dyDescent="0.3"/>
    <row r="113" ht="14.25" customHeight="1" x14ac:dyDescent="0.3"/>
    <row r="114" ht="30" customHeight="1" x14ac:dyDescent="0.3"/>
    <row r="115" ht="14.25" customHeight="1" x14ac:dyDescent="0.3"/>
    <row r="116" ht="14.25" customHeight="1" x14ac:dyDescent="0.3"/>
    <row r="117" ht="42.75" customHeight="1" x14ac:dyDescent="0.3"/>
    <row r="118" ht="14.25" customHeight="1" x14ac:dyDescent="0.3"/>
    <row r="119" ht="42" customHeight="1" x14ac:dyDescent="0.3"/>
    <row r="120" ht="14.25" customHeight="1" x14ac:dyDescent="0.3"/>
    <row r="121" ht="14.25" customHeight="1" x14ac:dyDescent="0.3"/>
    <row r="122" ht="39" customHeight="1" x14ac:dyDescent="0.3"/>
    <row r="123" ht="14.25" customHeight="1" x14ac:dyDescent="0.3"/>
    <row r="124" ht="30.75" customHeight="1" x14ac:dyDescent="0.3"/>
    <row r="125" ht="14.25" customHeight="1" x14ac:dyDescent="0.3"/>
    <row r="126" ht="14.25" customHeight="1" x14ac:dyDescent="0.3"/>
    <row r="127" ht="57.75" customHeight="1" x14ac:dyDescent="0.3"/>
    <row r="128" ht="14.25" customHeight="1" x14ac:dyDescent="0.3"/>
    <row r="129" ht="29.25" customHeight="1" x14ac:dyDescent="0.3"/>
    <row r="130" ht="14.25" customHeight="1" x14ac:dyDescent="0.3"/>
    <row r="131" ht="14.25" customHeight="1" x14ac:dyDescent="0.3"/>
    <row r="132" ht="41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27" customHeight="1" x14ac:dyDescent="0.3"/>
    <row r="140" ht="16.5" customHeight="1" x14ac:dyDescent="0.3"/>
    <row r="141" ht="78" customHeight="1" x14ac:dyDescent="0.3"/>
    <row r="142" ht="20.25" customHeight="1" x14ac:dyDescent="0.3"/>
    <row r="143" ht="21" customHeight="1" x14ac:dyDescent="0.3"/>
    <row r="144" ht="27.75" customHeight="1" x14ac:dyDescent="0.3"/>
    <row r="145" ht="16.5" customHeight="1" x14ac:dyDescent="0.3"/>
    <row r="146" ht="19.5" customHeight="1" x14ac:dyDescent="0.3"/>
    <row r="147" ht="83.25" customHeight="1" x14ac:dyDescent="0.3"/>
    <row r="148" ht="28.5" customHeight="1" x14ac:dyDescent="0.3"/>
    <row r="149" ht="27.75" customHeight="1" x14ac:dyDescent="0.3"/>
    <row r="150" ht="27.75" customHeight="1" x14ac:dyDescent="0.3"/>
    <row r="151" ht="26.25" customHeight="1" x14ac:dyDescent="0.3"/>
    <row r="152" ht="18.75" customHeight="1" x14ac:dyDescent="0.3"/>
    <row r="153" ht="85.5" customHeight="1" x14ac:dyDescent="0.3"/>
    <row r="154" ht="17.25" customHeight="1" x14ac:dyDescent="0.3"/>
    <row r="155" ht="20.25" customHeight="1" x14ac:dyDescent="0.3"/>
    <row r="156" ht="25.5" customHeight="1" x14ac:dyDescent="0.3"/>
    <row r="157" ht="15.75" customHeight="1" x14ac:dyDescent="0.3"/>
    <row r="158" ht="18" customHeight="1" x14ac:dyDescent="0.3"/>
    <row r="159" ht="82.5" customHeight="1" x14ac:dyDescent="0.3"/>
    <row r="160" ht="27.75" customHeight="1" x14ac:dyDescent="0.3"/>
    <row r="161" ht="27.75" customHeight="1" x14ac:dyDescent="0.3"/>
    <row r="162" ht="27.75" customHeight="1" x14ac:dyDescent="0.3"/>
    <row r="163" ht="26.25" customHeight="1" x14ac:dyDescent="0.3"/>
    <row r="164" ht="24.75" customHeight="1" x14ac:dyDescent="0.3"/>
    <row r="165" ht="24.75" customHeight="1" x14ac:dyDescent="0.3"/>
  </sheetData>
  <mergeCells count="44">
    <mergeCell ref="J13:J15"/>
    <mergeCell ref="A13:A17"/>
    <mergeCell ref="A30:J30"/>
    <mergeCell ref="G6:I6"/>
    <mergeCell ref="H8:H10"/>
    <mergeCell ref="I8:I10"/>
    <mergeCell ref="H13:H15"/>
    <mergeCell ref="I13:I15"/>
    <mergeCell ref="C20:E20"/>
    <mergeCell ref="C13:E13"/>
    <mergeCell ref="F29:G29"/>
    <mergeCell ref="J8:J10"/>
    <mergeCell ref="C9:E9"/>
    <mergeCell ref="C10:E10"/>
    <mergeCell ref="A23:A27"/>
    <mergeCell ref="F13:F15"/>
    <mergeCell ref="G13:G15"/>
    <mergeCell ref="J6:J7"/>
    <mergeCell ref="A8:A12"/>
    <mergeCell ref="C8:E8"/>
    <mergeCell ref="F8:F10"/>
    <mergeCell ref="G8:G10"/>
    <mergeCell ref="C19:E19"/>
    <mergeCell ref="H18:H20"/>
    <mergeCell ref="I18:I20"/>
    <mergeCell ref="B6:B7"/>
    <mergeCell ref="C6:E6"/>
    <mergeCell ref="F6:F7"/>
    <mergeCell ref="G18:G20"/>
    <mergeCell ref="J18:J20"/>
    <mergeCell ref="G1:J1"/>
    <mergeCell ref="A4:B4"/>
    <mergeCell ref="A5:B5"/>
    <mergeCell ref="A3:B3"/>
    <mergeCell ref="A6:A7"/>
    <mergeCell ref="C14:E14"/>
    <mergeCell ref="C15:E15"/>
    <mergeCell ref="A18:A22"/>
    <mergeCell ref="C18:E18"/>
    <mergeCell ref="F18:F20"/>
    <mergeCell ref="C3:J3"/>
    <mergeCell ref="C4:J4"/>
    <mergeCell ref="C5:J5"/>
    <mergeCell ref="A2:J2"/>
  </mergeCells>
  <phoneticPr fontId="2" type="noConversion"/>
  <pageMargins left="0.3" right="0.22" top="0.4" bottom="0.27" header="0.17" footer="0.16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М.Б. Кулешина</cp:lastModifiedBy>
  <cp:lastPrinted>2026-05-25T09:57:24Z</cp:lastPrinted>
  <dcterms:created xsi:type="dcterms:W3CDTF">2012-03-30T06:51:28Z</dcterms:created>
  <dcterms:modified xsi:type="dcterms:W3CDTF">2026-05-25T11:16:56Z</dcterms:modified>
</cp:coreProperties>
</file>