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44-ФЗ\№ 33-44ЕАТ_26 (СИЗ_Иванова)\"/>
    </mc:Choice>
  </mc:AlternateContent>
  <bookViews>
    <workbookView xWindow="0" yWindow="0" windowWidth="19200" windowHeight="1071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1" l="1"/>
  <c r="G44" i="1"/>
  <c r="I9" i="1"/>
  <c r="J9" i="1"/>
  <c r="K9" i="1" s="1"/>
  <c r="I10" i="1"/>
  <c r="J10" i="1"/>
  <c r="K10" i="1" s="1"/>
  <c r="I11" i="1"/>
  <c r="J11" i="1"/>
  <c r="K11" i="1"/>
  <c r="I12" i="1"/>
  <c r="J12" i="1"/>
  <c r="K12" i="1" s="1"/>
  <c r="I13" i="1"/>
  <c r="J13" i="1" s="1"/>
  <c r="K13" i="1" s="1"/>
  <c r="I14" i="1"/>
  <c r="J14" i="1"/>
  <c r="K14" i="1" s="1"/>
  <c r="I15" i="1"/>
  <c r="J15" i="1"/>
  <c r="K15" i="1" s="1"/>
  <c r="I16" i="1"/>
  <c r="J16" i="1" s="1"/>
  <c r="K16" i="1" s="1"/>
  <c r="I17" i="1"/>
  <c r="J17" i="1" s="1"/>
  <c r="K17" i="1" s="1"/>
  <c r="I18" i="1"/>
  <c r="J18" i="1"/>
  <c r="K18" i="1" s="1"/>
  <c r="I19" i="1"/>
  <c r="J19" i="1" s="1"/>
  <c r="K19" i="1" s="1"/>
  <c r="I20" i="1"/>
  <c r="J20" i="1"/>
  <c r="K20" i="1" s="1"/>
  <c r="I21" i="1"/>
  <c r="J21" i="1" s="1"/>
  <c r="K21" i="1" s="1"/>
  <c r="I22" i="1"/>
  <c r="J22" i="1" s="1"/>
  <c r="K22" i="1" s="1"/>
  <c r="I23" i="1"/>
  <c r="J23" i="1"/>
  <c r="K23" i="1"/>
  <c r="I24" i="1"/>
  <c r="J24" i="1" s="1"/>
  <c r="K24" i="1" s="1"/>
  <c r="I25" i="1"/>
  <c r="J25" i="1"/>
  <c r="K25" i="1" s="1"/>
  <c r="F44" i="1"/>
  <c r="D46" i="1" s="1"/>
  <c r="I27" i="1" l="1"/>
  <c r="J27" i="1" s="1"/>
  <c r="K27" i="1" s="1"/>
  <c r="I34" i="1" l="1"/>
  <c r="I35" i="1"/>
  <c r="I36" i="1"/>
  <c r="J36" i="1"/>
  <c r="K36" i="1" s="1"/>
  <c r="I37" i="1"/>
  <c r="J37" i="1" s="1"/>
  <c r="K37" i="1" s="1"/>
  <c r="I38" i="1"/>
  <c r="J38" i="1"/>
  <c r="K38" i="1" s="1"/>
  <c r="I39" i="1"/>
  <c r="I40" i="1"/>
  <c r="J40" i="1" s="1"/>
  <c r="K40" i="1" s="1"/>
  <c r="I41" i="1"/>
  <c r="J41" i="1" s="1"/>
  <c r="K41" i="1" s="1"/>
  <c r="I42" i="1"/>
  <c r="J42" i="1" s="1"/>
  <c r="K42" i="1" s="1"/>
  <c r="I43" i="1"/>
  <c r="J43" i="1" s="1"/>
  <c r="K43" i="1" s="1"/>
  <c r="J35" i="1" l="1"/>
  <c r="K35" i="1" s="1"/>
  <c r="J39" i="1"/>
  <c r="K39" i="1" s="1"/>
  <c r="J34" i="1"/>
  <c r="K34" i="1" s="1"/>
  <c r="I26" i="1"/>
  <c r="I28" i="1"/>
  <c r="J28" i="1" s="1"/>
  <c r="K28" i="1" s="1"/>
  <c r="I29" i="1"/>
  <c r="J29" i="1" s="1"/>
  <c r="K29" i="1" s="1"/>
  <c r="I30" i="1"/>
  <c r="J30" i="1" s="1"/>
  <c r="K30" i="1" s="1"/>
  <c r="I31" i="1"/>
  <c r="J31" i="1" s="1"/>
  <c r="K31" i="1" s="1"/>
  <c r="I32" i="1"/>
  <c r="J32" i="1" s="1"/>
  <c r="K32" i="1" s="1"/>
  <c r="I33" i="1"/>
  <c r="J33" i="1" s="1"/>
  <c r="K33" i="1" s="1"/>
  <c r="J26" i="1" l="1"/>
  <c r="K26" i="1" s="1"/>
  <c r="I8" i="1" l="1"/>
  <c r="J8" i="1" l="1"/>
  <c r="K8" i="1" s="1"/>
</calcChain>
</file>

<file path=xl/comments1.xml><?xml version="1.0" encoding="utf-8"?>
<comments xmlns="http://schemas.openxmlformats.org/spreadsheetml/2006/main">
  <authors>
    <author>Жук Юлия Анатольевна</author>
  </authors>
  <commentList>
    <comment ref="G32" authorId="0" shapeId="0">
      <text>
        <r>
          <rPr>
            <b/>
            <sz val="9"/>
            <color indexed="81"/>
            <rFont val="Tahoma"/>
            <charset val="1"/>
          </rPr>
          <t>Жук Юлия Анатольевна:</t>
        </r>
        <r>
          <rPr>
            <sz val="9"/>
            <color indexed="81"/>
            <rFont val="Tahoma"/>
            <charset val="1"/>
          </rPr>
          <t xml:space="preserve">
https://himcentre.ru/uborochnyi-inventar/shvabri-veniki-metli/venik--sorgo-/</t>
        </r>
      </text>
    </comment>
  </commentList>
</comments>
</file>

<file path=xl/sharedStrings.xml><?xml version="1.0" encoding="utf-8"?>
<sst xmlns="http://schemas.openxmlformats.org/spreadsheetml/2006/main" count="127" uniqueCount="64">
  <si>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</si>
  <si>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</si>
  <si>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</si>
  <si>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</si>
  <si>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</si>
  <si>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</si>
  <si>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товара (работы, услуги)</t>
  </si>
  <si>
    <t>Оценка однородности совокупности значений выявленных цен, используемых в расчете Н(М)ЦК</t>
  </si>
  <si>
    <t>Компл</t>
  </si>
  <si>
    <t>шт</t>
  </si>
  <si>
    <t>Начальник ОЗ             _____________________          Жук Ю.А.</t>
  </si>
  <si>
    <t>ОКПД2</t>
  </si>
  <si>
    <t>Расчет на основе представленных сведений составила</t>
  </si>
  <si>
    <t>пара</t>
  </si>
  <si>
    <t>14.12.30.150</t>
  </si>
  <si>
    <t>Очки защитные закрытые от жидкости и пыли непрямая вентиляция</t>
  </si>
  <si>
    <t>Фартук</t>
  </si>
  <si>
    <t>Фартук кислотостойкий</t>
  </si>
  <si>
    <t>Держатель предфильтра (упаковка 2 шт)</t>
  </si>
  <si>
    <t>Щиток защитный лицевой</t>
  </si>
  <si>
    <t>Каскетка защитная</t>
  </si>
  <si>
    <t>32.99.11.160</t>
  </si>
  <si>
    <t>14.12.30.130</t>
  </si>
  <si>
    <t>32.99.11.120</t>
  </si>
  <si>
    <t>32.99.11.170</t>
  </si>
  <si>
    <t>32.99.11.199</t>
  </si>
  <si>
    <t>22.19.60.119</t>
  </si>
  <si>
    <r>
      <rPr>
        <i/>
        <sz val="12"/>
        <rFont val="Times New Roman"/>
        <family val="1"/>
        <charset val="204"/>
      </rPr>
      <t xml:space="preserve">Предмет контракта: </t>
    </r>
    <r>
      <rPr>
        <sz val="12"/>
        <rFont val="Times New Roman"/>
        <family val="1"/>
        <charset val="204"/>
      </rPr>
      <t xml:space="preserve">                       </t>
    </r>
    <r>
      <rPr>
        <b/>
        <sz val="12"/>
        <rFont val="Times New Roman"/>
        <family val="1"/>
        <charset val="204"/>
      </rPr>
      <t>Поставка средств индивидуальной защиты</t>
    </r>
  </si>
  <si>
    <t>Очки защитные от химических факторов открытого типа</t>
  </si>
  <si>
    <t>Очки защитные открытые от механических воздействий</t>
  </si>
  <si>
    <t>Очки защитные герметичные от химических факторов закрытого типа</t>
  </si>
  <si>
    <t>Наушники противошумные</t>
  </si>
  <si>
    <t xml:space="preserve">Фильтр байонетным креплением </t>
  </si>
  <si>
    <t xml:space="preserve">Фильтр противоаэрозольный </t>
  </si>
  <si>
    <t>Перчатки химически стойкие латексные (р.-8)</t>
  </si>
  <si>
    <t>Перчатки химически стойкие латексные (р.-9)</t>
  </si>
  <si>
    <t>Перчатки химически стойкие латексные (р.-10)</t>
  </si>
  <si>
    <t>Перчатки химически стойкие (р.-7)</t>
  </si>
  <si>
    <t>Перчатки химически стойкие (р.-8)</t>
  </si>
  <si>
    <t>Перчатки химически стойкие нитриловые (р.-8)</t>
  </si>
  <si>
    <t>Перчатки нитриловые одноразовые (р.-7)</t>
  </si>
  <si>
    <t>Перчатки нитриловые одноразовые (р.-9)</t>
  </si>
  <si>
    <t>Перчатки нитриловые одноразовые (р.-8)</t>
  </si>
  <si>
    <t xml:space="preserve">Каска защитная  </t>
  </si>
  <si>
    <t>Обоснование начальной (максимальной) цены контракта (далее: Н(М)ЦК)</t>
  </si>
  <si>
    <t xml:space="preserve">Поставщик №1                        </t>
  </si>
  <si>
    <t xml:space="preserve">Поставщик №2                         </t>
  </si>
  <si>
    <t xml:space="preserve">Поставщик №3                  </t>
  </si>
  <si>
    <t>В соответствии с принципом эффективности использования средств, Заказчик принял решение об утверждении НМЦК на основе минимального ценового предложения потенциального поставщика. Наименьшая цена составила:</t>
  </si>
  <si>
    <t>*Заказчик берёт во внимание предложееные поставщиками/исполнителями условия поставки/оказания услуг, сроки, аванс (при наличии), но исходит из своих собственных потребностей.</t>
  </si>
  <si>
    <t>Перчатки для защиты от растворов кислот и щелочей (кщс тип-1) р.-8</t>
  </si>
  <si>
    <t>Перчатки для защиты от растворов кислот и щелочей (кщс тип-1) р.-10</t>
  </si>
  <si>
    <t>Перчатки резиновые хозяйственные (р.-7)</t>
  </si>
  <si>
    <t>Перчатки резиновые хозяйственные (р.-8)</t>
  </si>
  <si>
    <t>Перчатки резиновые хозяйственные (р.-9)</t>
  </si>
  <si>
    <t>Перчатки резиновые хозяйственные (р.-10)</t>
  </si>
  <si>
    <t>Перчатки из полимерных материалов с двойным латексным покрытием р.-10</t>
  </si>
  <si>
    <t>Перчатки трикотажные утепленные двойные с ПВХ (р.-10)</t>
  </si>
  <si>
    <t>Рукавицы х/б (двунитка) с брезентовым наладонником</t>
  </si>
  <si>
    <t>Полумаска противоаэрозольная UNIX 1000 (р-р 1)</t>
  </si>
  <si>
    <t>Полумаска противоаэрозольная UNIX 1000 (р-р 2)</t>
  </si>
  <si>
    <t xml:space="preserve">Очки защитные закрытые с непрямой вентиляцией </t>
  </si>
  <si>
    <t>Полумаска фильтрующая с клапаном выдоха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</si>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</sst>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color theme="1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8" fillId="0" borderId="0"/>
    <xf numFmtId="0" fontId="22" fillId="0" borderId="0" applyNumberFormat="0" applyFill="0" applyBorder="0" applyAlignment="0" applyProtection="0"/>
  </cellStyleXfs>
  <cellXfs count="69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" fontId="19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justify" wrapText="1"/>
    </xf>
    <xf numFmtId="2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0" fontId="8" fillId="0" borderId="0" xfId="0" applyFont="1" applyFill="1" applyAlignment="1"/>
    <xf numFmtId="0" fontId="9" fillId="0" borderId="0" xfId="0" applyFont="1" applyFill="1"/>
    <xf numFmtId="0" fontId="14" fillId="0" borderId="0" xfId="0" applyFont="1" applyFill="1"/>
    <xf numFmtId="0" fontId="1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3" fillId="0" borderId="1" xfId="2" applyFont="1" applyFill="1" applyBorder="1" applyAlignment="1">
      <alignment horizontal="center" vertical="center"/>
    </xf>
    <xf numFmtId="0" fontId="23" fillId="0" borderId="2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25" fillId="0" borderId="0" xfId="0" applyFont="1" applyFill="1"/>
    <xf numFmtId="0" fontId="0" fillId="0" borderId="1" xfId="0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4" fontId="27" fillId="2" borderId="0" xfId="0" applyNumberFormat="1" applyFont="1" applyFill="1" applyBorder="1" applyAlignment="1">
      <alignment horizontal="center" vertical="center" wrapText="1"/>
    </xf>
    <xf numFmtId="4" fontId="27" fillId="0" borderId="0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81210" y="2110740"/>
          <a:ext cx="96393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622030" y="208216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tabSelected="1" zoomScaleNormal="100" workbookViewId="0">
      <selection activeCell="M16" sqref="M1:N1048576"/>
    </sheetView>
  </sheetViews>
  <sheetFormatPr defaultColWidth="9.1328125" defaultRowHeight="13.15" x14ac:dyDescent="0.4"/>
  <cols>
    <col min="1" max="1" width="11.1328125" style="10" customWidth="1"/>
    <col min="2" max="2" width="3.1328125" style="10" customWidth="1"/>
    <col min="3" max="3" width="54.3984375" style="10" customWidth="1"/>
    <col min="4" max="4" width="6.3984375" style="10" customWidth="1"/>
    <col min="5" max="5" width="6.86328125" style="12" customWidth="1"/>
    <col min="6" max="6" width="11.3984375" style="10" customWidth="1"/>
    <col min="7" max="7" width="11.1328125" style="10" customWidth="1"/>
    <col min="8" max="8" width="11.265625" style="10" customWidth="1"/>
    <col min="9" max="9" width="15.59765625" style="10" customWidth="1"/>
    <col min="10" max="10" width="15.3984375" style="10" customWidth="1"/>
    <col min="11" max="11" width="14.265625" style="10" customWidth="1"/>
    <col min="12" max="16384" width="9.1328125" style="10"/>
  </cols>
  <sheetData>
    <row r="1" spans="1:11" ht="12.75" customHeight="1" x14ac:dyDescent="0.4">
      <c r="K1" s="57"/>
    </row>
    <row r="2" spans="1:11" ht="12.75" customHeight="1" x14ac:dyDescent="0.4">
      <c r="K2" s="57"/>
    </row>
    <row r="3" spans="1:11" ht="24" customHeight="1" x14ac:dyDescent="0.4">
      <c r="K3" s="57"/>
    </row>
    <row r="4" spans="1:11" ht="15" x14ac:dyDescent="0.4">
      <c r="B4" s="58" t="s">
        <v>44</v>
      </c>
      <c r="C4" s="58"/>
      <c r="D4" s="58"/>
      <c r="E4" s="58"/>
      <c r="F4" s="58"/>
      <c r="G4" s="58"/>
      <c r="H4" s="58"/>
      <c r="I4" s="58"/>
      <c r="J4" s="58"/>
      <c r="K4" s="58"/>
    </row>
    <row r="5" spans="1:11" ht="15.75" customHeight="1" x14ac:dyDescent="0.4">
      <c r="B5" s="59" t="s">
        <v>27</v>
      </c>
      <c r="C5" s="59"/>
      <c r="D5" s="59"/>
      <c r="E5" s="59"/>
      <c r="F5" s="59"/>
      <c r="G5" s="59"/>
      <c r="H5" s="59"/>
      <c r="I5" s="59"/>
      <c r="J5" s="59"/>
      <c r="K5" s="59"/>
    </row>
    <row r="6" spans="1:11" ht="50.25" customHeight="1" x14ac:dyDescent="0.4">
      <c r="A6" s="56" t="s">
        <v>11</v>
      </c>
      <c r="B6" s="60" t="s">
        <v>0</v>
      </c>
      <c r="C6" s="61" t="s">
        <v>6</v>
      </c>
      <c r="D6" s="63" t="s">
        <v>1</v>
      </c>
      <c r="E6" s="63" t="s">
        <v>8</v>
      </c>
      <c r="F6" s="65" t="s">
        <v>2</v>
      </c>
      <c r="G6" s="66"/>
      <c r="H6" s="67"/>
      <c r="I6" s="68" t="s">
        <v>7</v>
      </c>
      <c r="J6" s="68"/>
      <c r="K6" s="68"/>
    </row>
    <row r="7" spans="1:11" ht="159" customHeight="1" x14ac:dyDescent="0.4">
      <c r="A7" s="56"/>
      <c r="B7" s="60"/>
      <c r="C7" s="62"/>
      <c r="D7" s="64"/>
      <c r="E7" s="64"/>
      <c r="F7" s="4" t="s">
        <v>45</v>
      </c>
      <c r="G7" s="3" t="s">
        <v>46</v>
      </c>
      <c r="H7" s="3" t="s">
        <v>47</v>
      </c>
      <c r="I7" s="1" t="s">
        <v>3</v>
      </c>
      <c r="J7" s="1" t="s">
        <v>4</v>
      </c>
      <c r="K7" s="1" t="s">
        <v>5</v>
      </c>
    </row>
    <row r="8" spans="1:11" ht="18.399999999999999" customHeight="1" x14ac:dyDescent="0.45">
      <c r="A8" s="9" t="s">
        <v>26</v>
      </c>
      <c r="B8" s="11">
        <v>1</v>
      </c>
      <c r="C8" s="40" t="s">
        <v>52</v>
      </c>
      <c r="D8" s="11" t="s">
        <v>13</v>
      </c>
      <c r="E8" s="28">
        <v>9</v>
      </c>
      <c r="F8" s="34">
        <v>54.29</v>
      </c>
      <c r="G8" s="7">
        <v>54</v>
      </c>
      <c r="H8" s="7">
        <v>97</v>
      </c>
      <c r="I8" s="7">
        <f t="shared" ref="I8" si="0">AVERAGE(F8:H8)</f>
        <v>68.429999999999993</v>
      </c>
      <c r="J8" s="5">
        <f t="shared" ref="J8" si="1">SQRT(((SUM((POWER(F8-I8,2)),(POWER(G8-I8,2)),(POWER(H8-I8,2))/(COLUMNS(F8:H8)-1)))))</f>
        <v>28.570735902317949</v>
      </c>
      <c r="K8" s="5">
        <f t="shared" ref="K8" si="2">J8/I8*100</f>
        <v>41.7517695489083</v>
      </c>
    </row>
    <row r="9" spans="1:11" ht="14.25" customHeight="1" x14ac:dyDescent="0.45">
      <c r="A9" s="41" t="s">
        <v>26</v>
      </c>
      <c r="B9" s="42">
        <v>2</v>
      </c>
      <c r="C9" s="43" t="s">
        <v>53</v>
      </c>
      <c r="D9" s="42" t="s">
        <v>13</v>
      </c>
      <c r="E9" s="44">
        <v>27</v>
      </c>
      <c r="F9" s="36">
        <v>54.29</v>
      </c>
      <c r="G9" s="45">
        <v>54</v>
      </c>
      <c r="H9" s="45">
        <v>97</v>
      </c>
      <c r="I9" s="45">
        <f t="shared" ref="I9:I25" si="3">AVERAGE(F9:H9)</f>
        <v>68.429999999999993</v>
      </c>
      <c r="J9" s="46">
        <f t="shared" ref="J9:J25" si="4">SQRT(((SUM((POWER(F9-I9,2)),(POWER(G9-I9,2)),(POWER(H9-I9,2))/(COLUMNS(F9:H9)-1)))))</f>
        <v>28.570735902317949</v>
      </c>
      <c r="K9" s="5">
        <f t="shared" ref="K9:K25" si="5">J9/I9*100</f>
        <v>41.7517695489083</v>
      </c>
    </row>
    <row r="10" spans="1:11" ht="13.5" customHeight="1" x14ac:dyDescent="0.45">
      <c r="A10" s="41" t="s">
        <v>26</v>
      </c>
      <c r="B10" s="42">
        <v>3</v>
      </c>
      <c r="C10" s="43" t="s">
        <v>54</v>
      </c>
      <c r="D10" s="42" t="s">
        <v>13</v>
      </c>
      <c r="E10" s="44">
        <v>14</v>
      </c>
      <c r="F10" s="36">
        <v>54.29</v>
      </c>
      <c r="G10" s="45">
        <v>54</v>
      </c>
      <c r="H10" s="45">
        <v>97</v>
      </c>
      <c r="I10" s="45">
        <f t="shared" si="3"/>
        <v>68.429999999999993</v>
      </c>
      <c r="J10" s="46">
        <f t="shared" si="4"/>
        <v>28.570735902317949</v>
      </c>
      <c r="K10" s="5">
        <f t="shared" si="5"/>
        <v>41.7517695489083</v>
      </c>
    </row>
    <row r="11" spans="1:11" ht="15" customHeight="1" x14ac:dyDescent="0.45">
      <c r="A11" s="41" t="s">
        <v>26</v>
      </c>
      <c r="B11" s="42">
        <v>4</v>
      </c>
      <c r="C11" s="43" t="s">
        <v>55</v>
      </c>
      <c r="D11" s="42" t="s">
        <v>13</v>
      </c>
      <c r="E11" s="44">
        <v>38</v>
      </c>
      <c r="F11" s="36">
        <v>54.29</v>
      </c>
      <c r="G11" s="45">
        <v>54</v>
      </c>
      <c r="H11" s="45">
        <v>97</v>
      </c>
      <c r="I11" s="45">
        <f t="shared" si="3"/>
        <v>68.429999999999993</v>
      </c>
      <c r="J11" s="46">
        <f t="shared" si="4"/>
        <v>28.570735902317949</v>
      </c>
      <c r="K11" s="5">
        <f t="shared" si="5"/>
        <v>41.7517695489083</v>
      </c>
    </row>
    <row r="12" spans="1:11" ht="14.25" x14ac:dyDescent="0.45">
      <c r="A12" s="41" t="s">
        <v>26</v>
      </c>
      <c r="B12" s="42">
        <v>5</v>
      </c>
      <c r="C12" s="43" t="s">
        <v>34</v>
      </c>
      <c r="D12" s="42" t="s">
        <v>13</v>
      </c>
      <c r="E12" s="35">
        <v>104</v>
      </c>
      <c r="F12" s="36">
        <v>111.63</v>
      </c>
      <c r="G12" s="45">
        <v>154</v>
      </c>
      <c r="H12" s="45">
        <v>113</v>
      </c>
      <c r="I12" s="45">
        <f t="shared" si="3"/>
        <v>126.21</v>
      </c>
      <c r="J12" s="46">
        <f t="shared" si="4"/>
        <v>32.743129813748716</v>
      </c>
      <c r="K12" s="5">
        <f t="shared" si="5"/>
        <v>25.943372009942728</v>
      </c>
    </row>
    <row r="13" spans="1:11" ht="14.25" x14ac:dyDescent="0.45">
      <c r="A13" s="41" t="s">
        <v>26</v>
      </c>
      <c r="B13" s="42">
        <v>6</v>
      </c>
      <c r="C13" s="43" t="s">
        <v>35</v>
      </c>
      <c r="D13" s="42" t="s">
        <v>13</v>
      </c>
      <c r="E13" s="35">
        <v>42</v>
      </c>
      <c r="F13" s="36">
        <v>111.63</v>
      </c>
      <c r="G13" s="45">
        <v>154</v>
      </c>
      <c r="H13" s="45">
        <v>113</v>
      </c>
      <c r="I13" s="45">
        <f t="shared" si="3"/>
        <v>126.21</v>
      </c>
      <c r="J13" s="46">
        <f t="shared" si="4"/>
        <v>32.743129813748716</v>
      </c>
      <c r="K13" s="5">
        <f t="shared" si="5"/>
        <v>25.943372009942728</v>
      </c>
    </row>
    <row r="14" spans="1:11" ht="14.25" x14ac:dyDescent="0.45">
      <c r="A14" s="41" t="s">
        <v>26</v>
      </c>
      <c r="B14" s="42">
        <v>7</v>
      </c>
      <c r="C14" s="43" t="s">
        <v>36</v>
      </c>
      <c r="D14" s="42" t="s">
        <v>13</v>
      </c>
      <c r="E14" s="35">
        <v>16</v>
      </c>
      <c r="F14" s="36">
        <v>111.63</v>
      </c>
      <c r="G14" s="45">
        <v>154</v>
      </c>
      <c r="H14" s="45">
        <v>113</v>
      </c>
      <c r="I14" s="45">
        <f t="shared" si="3"/>
        <v>126.21</v>
      </c>
      <c r="J14" s="46">
        <f t="shared" si="4"/>
        <v>32.743129813748716</v>
      </c>
      <c r="K14" s="5">
        <f t="shared" si="5"/>
        <v>25.943372009942728</v>
      </c>
    </row>
    <row r="15" spans="1:11" ht="28.5" x14ac:dyDescent="0.45">
      <c r="A15" s="47" t="s">
        <v>14</v>
      </c>
      <c r="B15" s="42">
        <v>8</v>
      </c>
      <c r="C15" s="43" t="s">
        <v>56</v>
      </c>
      <c r="D15" s="42" t="s">
        <v>13</v>
      </c>
      <c r="E15" s="30">
        <v>28</v>
      </c>
      <c r="F15" s="36">
        <v>54.29</v>
      </c>
      <c r="G15" s="45">
        <v>60</v>
      </c>
      <c r="H15" s="45">
        <v>72</v>
      </c>
      <c r="I15" s="45">
        <f t="shared" si="3"/>
        <v>62.096666666666664</v>
      </c>
      <c r="J15" s="46">
        <f t="shared" si="4"/>
        <v>10.694767931615491</v>
      </c>
      <c r="K15" s="5">
        <f t="shared" si="5"/>
        <v>17.222772985585095</v>
      </c>
    </row>
    <row r="16" spans="1:11" ht="14.25" x14ac:dyDescent="0.45">
      <c r="A16" s="41" t="s">
        <v>26</v>
      </c>
      <c r="B16" s="42">
        <v>9</v>
      </c>
      <c r="C16" s="43" t="s">
        <v>37</v>
      </c>
      <c r="D16" s="42" t="s">
        <v>13</v>
      </c>
      <c r="E16" s="31">
        <v>12</v>
      </c>
      <c r="F16" s="36">
        <v>196.42</v>
      </c>
      <c r="G16" s="45">
        <v>232</v>
      </c>
      <c r="H16" s="45">
        <v>259</v>
      </c>
      <c r="I16" s="45">
        <f t="shared" si="3"/>
        <v>229.14</v>
      </c>
      <c r="J16" s="46">
        <f t="shared" si="4"/>
        <v>39.045970342661491</v>
      </c>
      <c r="K16" s="5">
        <f t="shared" si="5"/>
        <v>17.040224466553848</v>
      </c>
    </row>
    <row r="17" spans="1:11" ht="14.25" x14ac:dyDescent="0.45">
      <c r="A17" s="41" t="s">
        <v>26</v>
      </c>
      <c r="B17" s="42">
        <v>10</v>
      </c>
      <c r="C17" s="43" t="s">
        <v>38</v>
      </c>
      <c r="D17" s="42" t="s">
        <v>13</v>
      </c>
      <c r="E17" s="31">
        <v>8</v>
      </c>
      <c r="F17" s="36">
        <v>196.42</v>
      </c>
      <c r="G17" s="45">
        <v>232</v>
      </c>
      <c r="H17" s="45">
        <v>259</v>
      </c>
      <c r="I17" s="45">
        <f t="shared" si="3"/>
        <v>229.14</v>
      </c>
      <c r="J17" s="46">
        <f t="shared" si="4"/>
        <v>39.045970342661491</v>
      </c>
      <c r="K17" s="5">
        <f t="shared" si="5"/>
        <v>17.040224466553848</v>
      </c>
    </row>
    <row r="18" spans="1:11" ht="28.5" x14ac:dyDescent="0.45">
      <c r="A18" s="41" t="s">
        <v>26</v>
      </c>
      <c r="B18" s="42">
        <v>11</v>
      </c>
      <c r="C18" s="48" t="s">
        <v>50</v>
      </c>
      <c r="D18" s="42" t="s">
        <v>13</v>
      </c>
      <c r="E18" s="35">
        <v>16</v>
      </c>
      <c r="F18" s="36">
        <v>219.6</v>
      </c>
      <c r="G18" s="45">
        <v>243</v>
      </c>
      <c r="H18" s="45">
        <v>221</v>
      </c>
      <c r="I18" s="45">
        <f t="shared" si="3"/>
        <v>227.86666666666667</v>
      </c>
      <c r="J18" s="46">
        <f t="shared" si="4"/>
        <v>17.914550262596915</v>
      </c>
      <c r="K18" s="5">
        <f t="shared" si="5"/>
        <v>7.8618564639834325</v>
      </c>
    </row>
    <row r="19" spans="1:11" ht="28.5" x14ac:dyDescent="0.45">
      <c r="A19" s="41" t="s">
        <v>26</v>
      </c>
      <c r="B19" s="42">
        <v>12</v>
      </c>
      <c r="C19" s="48" t="s">
        <v>51</v>
      </c>
      <c r="D19" s="42" t="s">
        <v>13</v>
      </c>
      <c r="E19" s="35">
        <v>8</v>
      </c>
      <c r="F19" s="36">
        <v>219.6</v>
      </c>
      <c r="G19" s="45">
        <v>243</v>
      </c>
      <c r="H19" s="45">
        <v>221</v>
      </c>
      <c r="I19" s="45">
        <f t="shared" si="3"/>
        <v>227.86666666666667</v>
      </c>
      <c r="J19" s="46">
        <f t="shared" si="4"/>
        <v>17.914550262596915</v>
      </c>
      <c r="K19" s="5">
        <f t="shared" si="5"/>
        <v>7.8618564639834325</v>
      </c>
    </row>
    <row r="20" spans="1:11" ht="14.25" x14ac:dyDescent="0.45">
      <c r="A20" s="41" t="s">
        <v>26</v>
      </c>
      <c r="B20" s="42">
        <v>13</v>
      </c>
      <c r="C20" s="48" t="s">
        <v>39</v>
      </c>
      <c r="D20" s="42" t="s">
        <v>13</v>
      </c>
      <c r="E20" s="35">
        <v>18</v>
      </c>
      <c r="F20" s="35">
        <v>192.15</v>
      </c>
      <c r="G20" s="45">
        <v>204</v>
      </c>
      <c r="H20" s="45">
        <v>218</v>
      </c>
      <c r="I20" s="45">
        <f t="shared" si="3"/>
        <v>204.71666666666667</v>
      </c>
      <c r="J20" s="46">
        <f t="shared" si="4"/>
        <v>15.705355597516547</v>
      </c>
      <c r="K20" s="5">
        <f t="shared" si="5"/>
        <v>7.6717523068549438</v>
      </c>
    </row>
    <row r="21" spans="1:11" ht="14.25" x14ac:dyDescent="0.45">
      <c r="A21" s="47" t="s">
        <v>14</v>
      </c>
      <c r="B21" s="42">
        <v>14</v>
      </c>
      <c r="C21" s="48" t="s">
        <v>57</v>
      </c>
      <c r="D21" s="42" t="s">
        <v>13</v>
      </c>
      <c r="E21" s="35">
        <v>6</v>
      </c>
      <c r="F21" s="35">
        <v>82.96</v>
      </c>
      <c r="G21" s="45">
        <v>138</v>
      </c>
      <c r="H21" s="45">
        <v>147</v>
      </c>
      <c r="I21" s="45">
        <f t="shared" si="3"/>
        <v>122.65333333333332</v>
      </c>
      <c r="J21" s="46">
        <f t="shared" si="4"/>
        <v>45.907090713502832</v>
      </c>
      <c r="K21" s="5">
        <f t="shared" si="5"/>
        <v>37.428327030250166</v>
      </c>
    </row>
    <row r="22" spans="1:11" ht="14.25" x14ac:dyDescent="0.45">
      <c r="A22" s="47" t="s">
        <v>14</v>
      </c>
      <c r="B22" s="42">
        <v>15</v>
      </c>
      <c r="C22" s="49" t="s">
        <v>58</v>
      </c>
      <c r="D22" s="42" t="s">
        <v>13</v>
      </c>
      <c r="E22" s="35">
        <v>6</v>
      </c>
      <c r="F22" s="35">
        <v>117.12</v>
      </c>
      <c r="G22" s="45">
        <v>162</v>
      </c>
      <c r="H22" s="45">
        <v>102</v>
      </c>
      <c r="I22" s="45">
        <f t="shared" si="3"/>
        <v>127.04</v>
      </c>
      <c r="J22" s="46">
        <f t="shared" si="4"/>
        <v>40.424111616707172</v>
      </c>
      <c r="K22" s="5">
        <f t="shared" si="5"/>
        <v>31.81998710383121</v>
      </c>
    </row>
    <row r="23" spans="1:11" ht="14.25" x14ac:dyDescent="0.45">
      <c r="A23" s="41" t="s">
        <v>26</v>
      </c>
      <c r="B23" s="42">
        <v>16</v>
      </c>
      <c r="C23" s="49" t="s">
        <v>40</v>
      </c>
      <c r="D23" s="42" t="s">
        <v>13</v>
      </c>
      <c r="E23" s="35">
        <v>450</v>
      </c>
      <c r="F23" s="35">
        <v>15.25</v>
      </c>
      <c r="G23" s="45">
        <v>34</v>
      </c>
      <c r="H23" s="45">
        <v>17.96</v>
      </c>
      <c r="I23" s="45">
        <f t="shared" si="3"/>
        <v>22.403333333333336</v>
      </c>
      <c r="J23" s="46">
        <f t="shared" si="4"/>
        <v>13.983006154297119</v>
      </c>
      <c r="K23" s="5">
        <f t="shared" si="5"/>
        <v>62.4148466937827</v>
      </c>
    </row>
    <row r="24" spans="1:11" ht="14.25" x14ac:dyDescent="0.45">
      <c r="A24" s="41" t="s">
        <v>26</v>
      </c>
      <c r="B24" s="42">
        <v>17</v>
      </c>
      <c r="C24" s="49" t="s">
        <v>42</v>
      </c>
      <c r="D24" s="42" t="s">
        <v>13</v>
      </c>
      <c r="E24" s="35">
        <v>400</v>
      </c>
      <c r="F24" s="35">
        <v>15.25</v>
      </c>
      <c r="G24" s="45">
        <v>34</v>
      </c>
      <c r="H24" s="45">
        <v>17.96</v>
      </c>
      <c r="I24" s="45">
        <f t="shared" si="3"/>
        <v>22.403333333333336</v>
      </c>
      <c r="J24" s="46">
        <f t="shared" si="4"/>
        <v>13.983006154297119</v>
      </c>
      <c r="K24" s="5">
        <f t="shared" si="5"/>
        <v>62.4148466937827</v>
      </c>
    </row>
    <row r="25" spans="1:11" ht="14.25" x14ac:dyDescent="0.45">
      <c r="A25" s="41" t="s">
        <v>26</v>
      </c>
      <c r="B25" s="42">
        <v>18</v>
      </c>
      <c r="C25" s="49" t="s">
        <v>41</v>
      </c>
      <c r="D25" s="42" t="s">
        <v>13</v>
      </c>
      <c r="E25" s="35">
        <v>250</v>
      </c>
      <c r="F25" s="35">
        <v>15.25</v>
      </c>
      <c r="G25" s="45">
        <v>34</v>
      </c>
      <c r="H25" s="45">
        <v>17.96</v>
      </c>
      <c r="I25" s="45">
        <f t="shared" si="3"/>
        <v>22.403333333333336</v>
      </c>
      <c r="J25" s="46">
        <f t="shared" si="4"/>
        <v>13.983006154297119</v>
      </c>
      <c r="K25" s="5">
        <f t="shared" si="5"/>
        <v>62.4148466937827</v>
      </c>
    </row>
    <row r="26" spans="1:11" ht="14.25" x14ac:dyDescent="0.45">
      <c r="A26" s="50" t="s">
        <v>21</v>
      </c>
      <c r="B26" s="42">
        <v>19</v>
      </c>
      <c r="C26" s="49" t="s">
        <v>59</v>
      </c>
      <c r="D26" s="42" t="s">
        <v>9</v>
      </c>
      <c r="E26" s="35">
        <v>1</v>
      </c>
      <c r="F26" s="35">
        <v>1624.43</v>
      </c>
      <c r="G26" s="45">
        <v>2370</v>
      </c>
      <c r="H26" s="45">
        <v>1698</v>
      </c>
      <c r="I26" s="45">
        <f t="shared" ref="I26:I33" si="6">AVERAGE(F26:H26)</f>
        <v>1897.4766666666667</v>
      </c>
      <c r="J26" s="46">
        <f t="shared" ref="J26:J33" si="7">SQRT(((SUM((POWER(F26-I26,2)),(POWER(G26-I26,2)),(POWER(H26-I26,2))/(COLUMNS(F26:H26)-1)))))</f>
        <v>563.67388887054574</v>
      </c>
      <c r="K26" s="5">
        <f t="shared" ref="K26:K33" si="8">J26/I26*100</f>
        <v>29.706499098129218</v>
      </c>
    </row>
    <row r="27" spans="1:11" ht="14.25" x14ac:dyDescent="0.45">
      <c r="A27" s="50" t="s">
        <v>21</v>
      </c>
      <c r="B27" s="42">
        <v>20</v>
      </c>
      <c r="C27" s="49" t="s">
        <v>60</v>
      </c>
      <c r="D27" s="42" t="s">
        <v>9</v>
      </c>
      <c r="E27" s="35">
        <v>1</v>
      </c>
      <c r="F27" s="35">
        <v>1624.43</v>
      </c>
      <c r="G27" s="45">
        <v>2370</v>
      </c>
      <c r="H27" s="45">
        <v>1698</v>
      </c>
      <c r="I27" s="45">
        <f t="shared" ref="I27" si="9">AVERAGE(F27:H27)</f>
        <v>1897.4766666666667</v>
      </c>
      <c r="J27" s="46">
        <f t="shared" ref="J27" si="10">SQRT(((SUM((POWER(F27-I27,2)),(POWER(G27-I27,2)),(POWER(H27-I27,2))/(COLUMNS(F27:H27)-1)))))</f>
        <v>563.67388887054574</v>
      </c>
      <c r="K27" s="5">
        <f t="shared" ref="K27" si="11">J27/I27*100</f>
        <v>29.706499098129218</v>
      </c>
    </row>
    <row r="28" spans="1:11" ht="14.25" x14ac:dyDescent="0.45">
      <c r="A28" s="50" t="s">
        <v>21</v>
      </c>
      <c r="B28" s="42">
        <v>21</v>
      </c>
      <c r="C28" s="49" t="s">
        <v>28</v>
      </c>
      <c r="D28" s="42" t="s">
        <v>9</v>
      </c>
      <c r="E28" s="35">
        <v>5</v>
      </c>
      <c r="F28" s="36">
        <v>136.63999999999999</v>
      </c>
      <c r="G28" s="45">
        <v>182</v>
      </c>
      <c r="H28" s="45">
        <v>156</v>
      </c>
      <c r="I28" s="45">
        <f t="shared" si="6"/>
        <v>158.21333333333334</v>
      </c>
      <c r="J28" s="46">
        <f t="shared" si="7"/>
        <v>32.150639876127585</v>
      </c>
      <c r="K28" s="5">
        <f t="shared" si="8"/>
        <v>20.321068521064962</v>
      </c>
    </row>
    <row r="29" spans="1:11" ht="14.25" x14ac:dyDescent="0.45">
      <c r="A29" s="50" t="s">
        <v>21</v>
      </c>
      <c r="B29" s="42">
        <v>22</v>
      </c>
      <c r="C29" s="49" t="s">
        <v>15</v>
      </c>
      <c r="D29" s="42" t="s">
        <v>9</v>
      </c>
      <c r="E29" s="35">
        <v>15</v>
      </c>
      <c r="F29" s="36">
        <v>256.2</v>
      </c>
      <c r="G29" s="45">
        <v>280</v>
      </c>
      <c r="H29" s="45">
        <v>377</v>
      </c>
      <c r="I29" s="45">
        <f t="shared" si="6"/>
        <v>304.40000000000003</v>
      </c>
      <c r="J29" s="46">
        <f t="shared" si="7"/>
        <v>74.525029352560495</v>
      </c>
      <c r="K29" s="5">
        <f t="shared" si="8"/>
        <v>24.482598341839847</v>
      </c>
    </row>
    <row r="30" spans="1:11" ht="14.25" x14ac:dyDescent="0.45">
      <c r="A30" s="50" t="s">
        <v>21</v>
      </c>
      <c r="B30" s="42">
        <v>23</v>
      </c>
      <c r="C30" s="49" t="s">
        <v>29</v>
      </c>
      <c r="D30" s="42" t="s">
        <v>9</v>
      </c>
      <c r="E30" s="35">
        <v>6</v>
      </c>
      <c r="F30" s="36">
        <v>217.16</v>
      </c>
      <c r="G30" s="45">
        <v>354</v>
      </c>
      <c r="H30" s="45">
        <v>241</v>
      </c>
      <c r="I30" s="45">
        <f t="shared" si="6"/>
        <v>270.71999999999997</v>
      </c>
      <c r="J30" s="46">
        <f t="shared" si="7"/>
        <v>101.22189091298385</v>
      </c>
      <c r="K30" s="5">
        <f t="shared" si="8"/>
        <v>37.389882872703851</v>
      </c>
    </row>
    <row r="31" spans="1:11" ht="14.25" x14ac:dyDescent="0.45">
      <c r="A31" s="50" t="s">
        <v>21</v>
      </c>
      <c r="B31" s="42">
        <v>24</v>
      </c>
      <c r="C31" s="49" t="s">
        <v>61</v>
      </c>
      <c r="D31" s="42" t="s">
        <v>9</v>
      </c>
      <c r="E31" s="35">
        <v>6</v>
      </c>
      <c r="F31" s="36">
        <v>207.4</v>
      </c>
      <c r="G31" s="45">
        <v>218</v>
      </c>
      <c r="H31" s="45">
        <v>377</v>
      </c>
      <c r="I31" s="45">
        <f t="shared" si="6"/>
        <v>267.46666666666664</v>
      </c>
      <c r="J31" s="46">
        <f t="shared" si="7"/>
        <v>109.78948543057804</v>
      </c>
      <c r="K31" s="5">
        <f t="shared" si="8"/>
        <v>41.047913296577036</v>
      </c>
    </row>
    <row r="32" spans="1:11" ht="14.25" x14ac:dyDescent="0.45">
      <c r="A32" s="50" t="s">
        <v>21</v>
      </c>
      <c r="B32" s="42">
        <v>25</v>
      </c>
      <c r="C32" s="49" t="s">
        <v>30</v>
      </c>
      <c r="D32" s="42" t="s">
        <v>9</v>
      </c>
      <c r="E32" s="35">
        <v>1</v>
      </c>
      <c r="F32" s="36">
        <v>500.2</v>
      </c>
      <c r="G32" s="45">
        <v>577</v>
      </c>
      <c r="H32" s="45">
        <v>835</v>
      </c>
      <c r="I32" s="45">
        <f t="shared" si="6"/>
        <v>637.4</v>
      </c>
      <c r="J32" s="46">
        <f t="shared" si="7"/>
        <v>204.92652341754103</v>
      </c>
      <c r="K32" s="5">
        <f t="shared" si="8"/>
        <v>32.150380203567778</v>
      </c>
    </row>
    <row r="33" spans="1:11" ht="14.25" x14ac:dyDescent="0.45">
      <c r="A33" s="51" t="s">
        <v>22</v>
      </c>
      <c r="B33" s="42">
        <v>26</v>
      </c>
      <c r="C33" s="49" t="s">
        <v>16</v>
      </c>
      <c r="D33" s="42" t="s">
        <v>9</v>
      </c>
      <c r="E33" s="35">
        <v>3</v>
      </c>
      <c r="F33" s="36">
        <v>555.1</v>
      </c>
      <c r="G33" s="45">
        <v>641</v>
      </c>
      <c r="H33" s="45">
        <v>641</v>
      </c>
      <c r="I33" s="45">
        <f t="shared" si="6"/>
        <v>612.36666666666667</v>
      </c>
      <c r="J33" s="46">
        <f t="shared" si="7"/>
        <v>67.151118961472079</v>
      </c>
      <c r="K33" s="5">
        <f t="shared" si="8"/>
        <v>10.965835114278821</v>
      </c>
    </row>
    <row r="34" spans="1:11" ht="14.25" x14ac:dyDescent="0.45">
      <c r="A34" s="51" t="s">
        <v>22</v>
      </c>
      <c r="B34" s="42">
        <v>27</v>
      </c>
      <c r="C34" s="49" t="s">
        <v>17</v>
      </c>
      <c r="D34" s="42" t="s">
        <v>9</v>
      </c>
      <c r="E34" s="35">
        <v>4</v>
      </c>
      <c r="F34" s="36">
        <v>775.31</v>
      </c>
      <c r="G34" s="45">
        <v>1022</v>
      </c>
      <c r="H34" s="45">
        <v>1022</v>
      </c>
      <c r="I34" s="45">
        <f t="shared" ref="I34:I43" si="12">AVERAGE(F34:H34)</f>
        <v>939.77</v>
      </c>
      <c r="J34" s="46">
        <f t="shared" ref="J34:J43" si="13">SQRT(((SUM((POWER(F34-I34,2)),(POWER(G34-I34,2)),(POWER(H34-I34,2))/(COLUMNS(F34:H34)-1)))))</f>
        <v>192.84644396514034</v>
      </c>
      <c r="K34" s="5">
        <f t="shared" ref="K34:K43" si="14">J34/I34*100</f>
        <v>20.520600143135059</v>
      </c>
    </row>
    <row r="35" spans="1:11" ht="14.25" x14ac:dyDescent="0.45">
      <c r="A35" s="52" t="s">
        <v>23</v>
      </c>
      <c r="B35" s="42">
        <v>28</v>
      </c>
      <c r="C35" s="49" t="s">
        <v>62</v>
      </c>
      <c r="D35" s="42" t="s">
        <v>9</v>
      </c>
      <c r="E35" s="35">
        <v>153</v>
      </c>
      <c r="F35" s="36">
        <v>53.07</v>
      </c>
      <c r="G35" s="45">
        <v>58</v>
      </c>
      <c r="H35" s="45">
        <v>51</v>
      </c>
      <c r="I35" s="45">
        <f t="shared" si="12"/>
        <v>54.023333333333333</v>
      </c>
      <c r="J35" s="46">
        <f t="shared" si="13"/>
        <v>4.6144332744600876</v>
      </c>
      <c r="K35" s="5">
        <f t="shared" si="14"/>
        <v>8.5415560087494686</v>
      </c>
    </row>
    <row r="36" spans="1:11" ht="14.25" x14ac:dyDescent="0.45">
      <c r="A36" s="52" t="s">
        <v>24</v>
      </c>
      <c r="B36" s="42">
        <v>29</v>
      </c>
      <c r="C36" s="49" t="s">
        <v>31</v>
      </c>
      <c r="D36" s="42" t="s">
        <v>9</v>
      </c>
      <c r="E36" s="35">
        <v>7</v>
      </c>
      <c r="F36" s="36">
        <v>475.8</v>
      </c>
      <c r="G36" s="45">
        <v>737</v>
      </c>
      <c r="H36" s="45">
        <v>875</v>
      </c>
      <c r="I36" s="45">
        <f t="shared" si="12"/>
        <v>695.93333333333339</v>
      </c>
      <c r="J36" s="46">
        <f t="shared" si="13"/>
        <v>257.2500556095394</v>
      </c>
      <c r="K36" s="5">
        <f t="shared" si="14"/>
        <v>36.964755571827673</v>
      </c>
    </row>
    <row r="37" spans="1:11" ht="14.25" x14ac:dyDescent="0.45">
      <c r="A37" s="52" t="s">
        <v>25</v>
      </c>
      <c r="B37" s="42">
        <v>30</v>
      </c>
      <c r="C37" s="49" t="s">
        <v>32</v>
      </c>
      <c r="D37" s="42" t="s">
        <v>9</v>
      </c>
      <c r="E37" s="35">
        <v>2</v>
      </c>
      <c r="F37" s="36">
        <v>1073.5999999999999</v>
      </c>
      <c r="G37" s="45">
        <v>1122</v>
      </c>
      <c r="H37" s="45">
        <v>1122</v>
      </c>
      <c r="I37" s="45">
        <f t="shared" si="12"/>
        <v>1105.8666666666666</v>
      </c>
      <c r="J37" s="46">
        <f t="shared" si="13"/>
        <v>37.836020462575718</v>
      </c>
      <c r="K37" s="5">
        <f t="shared" si="14"/>
        <v>3.4213908062372544</v>
      </c>
    </row>
    <row r="38" spans="1:11" ht="14.25" x14ac:dyDescent="0.45">
      <c r="A38" s="52" t="s">
        <v>25</v>
      </c>
      <c r="B38" s="42">
        <v>31</v>
      </c>
      <c r="C38" s="49" t="s">
        <v>32</v>
      </c>
      <c r="D38" s="42" t="s">
        <v>9</v>
      </c>
      <c r="E38" s="35">
        <v>2</v>
      </c>
      <c r="F38" s="36">
        <v>1271.24</v>
      </c>
      <c r="G38" s="45">
        <v>1329</v>
      </c>
      <c r="H38" s="45">
        <v>1329</v>
      </c>
      <c r="I38" s="45">
        <f t="shared" si="12"/>
        <v>1309.7466666666667</v>
      </c>
      <c r="J38" s="46">
        <f t="shared" si="13"/>
        <v>45.15306904790021</v>
      </c>
      <c r="K38" s="5">
        <f t="shared" si="14"/>
        <v>3.447465849469634</v>
      </c>
    </row>
    <row r="39" spans="1:11" ht="14.25" x14ac:dyDescent="0.45">
      <c r="A39" s="52" t="s">
        <v>25</v>
      </c>
      <c r="B39" s="42">
        <v>32</v>
      </c>
      <c r="C39" s="53" t="s">
        <v>33</v>
      </c>
      <c r="D39" s="42" t="s">
        <v>9</v>
      </c>
      <c r="E39" s="35">
        <v>4</v>
      </c>
      <c r="F39" s="36">
        <v>692.35</v>
      </c>
      <c r="G39" s="45">
        <v>724</v>
      </c>
      <c r="H39" s="45">
        <v>724</v>
      </c>
      <c r="I39" s="45">
        <f t="shared" si="12"/>
        <v>713.44999999999993</v>
      </c>
      <c r="J39" s="46">
        <f t="shared" si="13"/>
        <v>24.741943133068556</v>
      </c>
      <c r="K39" s="5">
        <f t="shared" si="14"/>
        <v>3.4679295161635091</v>
      </c>
    </row>
    <row r="40" spans="1:11" ht="14.25" x14ac:dyDescent="0.45">
      <c r="A40" s="13" t="s">
        <v>25</v>
      </c>
      <c r="B40" s="38">
        <v>33</v>
      </c>
      <c r="C40" s="37" t="s">
        <v>18</v>
      </c>
      <c r="D40" s="11" t="s">
        <v>63</v>
      </c>
      <c r="E40" s="29">
        <v>4</v>
      </c>
      <c r="F40" s="34">
        <v>155.55000000000001</v>
      </c>
      <c r="G40" s="7">
        <v>163</v>
      </c>
      <c r="H40" s="7">
        <v>163</v>
      </c>
      <c r="I40" s="7">
        <f t="shared" si="12"/>
        <v>160.51666666666668</v>
      </c>
      <c r="J40" s="5">
        <f t="shared" si="13"/>
        <v>5.8239329017807515</v>
      </c>
      <c r="K40" s="5">
        <f t="shared" si="14"/>
        <v>3.6282418659209328</v>
      </c>
    </row>
    <row r="41" spans="1:11" ht="14.25" x14ac:dyDescent="0.45">
      <c r="A41" s="27" t="s">
        <v>21</v>
      </c>
      <c r="B41" s="38">
        <v>34</v>
      </c>
      <c r="C41" s="37" t="s">
        <v>19</v>
      </c>
      <c r="D41" s="11" t="s">
        <v>9</v>
      </c>
      <c r="E41" s="29">
        <v>5</v>
      </c>
      <c r="F41" s="34">
        <v>305</v>
      </c>
      <c r="G41" s="7">
        <v>321</v>
      </c>
      <c r="H41" s="7">
        <v>338</v>
      </c>
      <c r="I41" s="7">
        <f t="shared" si="12"/>
        <v>321.33333333333331</v>
      </c>
      <c r="J41" s="5">
        <f t="shared" si="13"/>
        <v>20.14392657298416</v>
      </c>
      <c r="K41" s="5">
        <f t="shared" si="14"/>
        <v>6.2688568173187225</v>
      </c>
    </row>
    <row r="42" spans="1:11" ht="14.25" x14ac:dyDescent="0.45">
      <c r="A42" s="27" t="s">
        <v>21</v>
      </c>
      <c r="B42" s="38">
        <v>35</v>
      </c>
      <c r="C42" s="37" t="s">
        <v>20</v>
      </c>
      <c r="D42" s="11" t="s">
        <v>9</v>
      </c>
      <c r="E42" s="29">
        <v>14</v>
      </c>
      <c r="F42" s="34">
        <v>1342</v>
      </c>
      <c r="G42" s="7">
        <v>1486</v>
      </c>
      <c r="H42" s="7">
        <v>1481</v>
      </c>
      <c r="I42" s="7">
        <f t="shared" si="12"/>
        <v>1436.3333333333333</v>
      </c>
      <c r="J42" s="5">
        <f t="shared" si="13"/>
        <v>111.18952788419918</v>
      </c>
      <c r="K42" s="5">
        <f t="shared" si="14"/>
        <v>7.7412063971361702</v>
      </c>
    </row>
    <row r="43" spans="1:11" ht="14.25" x14ac:dyDescent="0.45">
      <c r="A43" s="27" t="s">
        <v>21</v>
      </c>
      <c r="B43" s="38">
        <v>36</v>
      </c>
      <c r="C43" s="37" t="s">
        <v>43</v>
      </c>
      <c r="D43" s="11" t="s">
        <v>9</v>
      </c>
      <c r="E43" s="29">
        <v>2</v>
      </c>
      <c r="F43" s="34">
        <v>488</v>
      </c>
      <c r="G43" s="7">
        <v>308</v>
      </c>
      <c r="H43" s="7">
        <v>324</v>
      </c>
      <c r="I43" s="7">
        <f t="shared" si="12"/>
        <v>373.33333333333331</v>
      </c>
      <c r="J43" s="5">
        <f t="shared" si="13"/>
        <v>136.50559614088272</v>
      </c>
      <c r="K43" s="5">
        <f t="shared" si="14"/>
        <v>36.563998966307871</v>
      </c>
    </row>
    <row r="44" spans="1:11" x14ac:dyDescent="0.4">
      <c r="E44" s="32"/>
      <c r="F44" s="14">
        <f>F8*E8+F9*E9+F10*E10+F11*E11+F12*E12+F13*E13+F14*E14+F15*E15+F16*E16+F17*E17+F18*E18+F19*E19+F20*E20+F21*E21+F22*E22+F23*E23+F24*E24+F25*E25+F26*E26+F27*E27+F28*E28+F29*E29+F30*E30+F31*E31+F32*E32+F33*E33+F34*E34+F35*E35+F36*E36+F37*E37+F38*E38+F39*E39+F40*E40+F41*E41+F43*E43+F42*E42</f>
        <v>111424.43000000001</v>
      </c>
      <c r="G44" s="14">
        <f>G8*E8+G9*E9+G10*E10+G11*E11+G12*E12+G13*E13+G14*E14+G15*E15+G16*E16+G17*E17+G18*E18+G19*E19+G20*E20+G21*E21+G22*E22+G23*E23+G24*E24+G25*E25+G26*E26+G27*E27+G28*E28+G29*E29+G30*E30+G31*E31+G32*E32+G33*E33+G34*E34+G35*E35+G36*E36+G37*E37+G38*E38+G39*E39+G40*E40+G41*E41+G42*E42+G43*E43</f>
        <v>150102</v>
      </c>
      <c r="H44" s="14">
        <f>H8*E8+H9*E9+H10*E10+H11*E11+H12*E12+H13*E13+H14*E14+H15*E15+H16*E16+H17*E17+H18*E18+H19*E19+H20*E20+H21*E21+H22*E22+H23*E23+H24*E24+H25*E25+H26*E26+H27*E27+H28*E28+H29*E29+H30*E30+H31*E31+H32*E32+H33*E33+H34*E34+H35*E35+H36*E36+H37*E37+H38*E38+H39*E39+H40*E40+H41*E41+H42*E42+H43*E43</f>
        <v>130351</v>
      </c>
      <c r="I44" s="14"/>
      <c r="J44" s="14"/>
      <c r="K44" s="14"/>
    </row>
    <row r="45" spans="1:11" s="15" customFormat="1" x14ac:dyDescent="0.4">
      <c r="B45" s="8"/>
      <c r="C45" s="16"/>
      <c r="D45" s="2"/>
      <c r="E45" s="6"/>
      <c r="F45" s="17"/>
      <c r="G45" s="17"/>
      <c r="H45" s="17"/>
      <c r="I45" s="18"/>
      <c r="J45" s="19"/>
      <c r="K45" s="20"/>
    </row>
    <row r="46" spans="1:11" s="21" customFormat="1" ht="39.4" customHeight="1" x14ac:dyDescent="0.45">
      <c r="A46" s="54" t="s">
        <v>48</v>
      </c>
      <c r="B46" s="54"/>
      <c r="C46" s="54"/>
      <c r="D46" s="55">
        <f>F44</f>
        <v>111424.43000000001</v>
      </c>
      <c r="E46" s="55"/>
      <c r="F46" s="22"/>
      <c r="G46" s="22"/>
      <c r="H46" s="22"/>
      <c r="I46" s="23"/>
      <c r="K46" s="23"/>
    </row>
    <row r="47" spans="1:11" ht="15.4" x14ac:dyDescent="0.45">
      <c r="B47" s="24"/>
      <c r="C47" s="24"/>
      <c r="D47" s="25"/>
      <c r="E47" s="33"/>
      <c r="F47" s="25"/>
      <c r="G47" s="25"/>
      <c r="H47" s="25"/>
    </row>
    <row r="48" spans="1:11" ht="13.9" x14ac:dyDescent="0.4">
      <c r="C48" s="26"/>
    </row>
    <row r="49" spans="1:3" ht="13.9" x14ac:dyDescent="0.4">
      <c r="C49" s="26" t="s">
        <v>12</v>
      </c>
    </row>
    <row r="50" spans="1:3" ht="13.9" x14ac:dyDescent="0.4">
      <c r="C50" s="26" t="s">
        <v>10</v>
      </c>
    </row>
    <row r="52" spans="1:3" x14ac:dyDescent="0.4">
      <c r="A52" s="39" t="s">
        <v>49</v>
      </c>
    </row>
  </sheetData>
  <mergeCells count="12">
    <mergeCell ref="A46:C46"/>
    <mergeCell ref="D46:E46"/>
    <mergeCell ref="A6:A7"/>
    <mergeCell ref="K1:K3"/>
    <mergeCell ref="B4:K4"/>
    <mergeCell ref="B5:K5"/>
    <mergeCell ref="B6:B7"/>
    <mergeCell ref="C6:C7"/>
    <mergeCell ref="D6:D7"/>
    <mergeCell ref="E6:E7"/>
    <mergeCell ref="F6:H6"/>
    <mergeCell ref="I6:K6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2025-02-07T03:23:54Z</cp:lastPrinted>
  <dcterms:created xsi:type="dcterms:W3CDTF">2014-10-14T05:33:47Z</dcterms:created>
  <dcterms:modified xsi:type="dcterms:W3CDTF">2026-07-27T06:33:37Z</dcterms:modified>
</cp:coreProperties>
</file>