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720"/>
  </bookViews>
  <sheets>
    <sheet name="расчет" sheetId="1" r:id="rId1"/>
  </sheets>
  <calcPr calcId="114210"/>
</workbook>
</file>

<file path=xl/calcChain.xml><?xml version="1.0" encoding="utf-8"?>
<calcChain xmlns="http://schemas.openxmlformats.org/spreadsheetml/2006/main">
  <c r="K5" i="1"/>
  <c r="L5"/>
  <c r="M5"/>
  <c r="N5"/>
  <c r="K6"/>
  <c r="L6"/>
  <c r="M6"/>
  <c r="N6"/>
  <c r="N7"/>
  <c r="H6"/>
  <c r="I6"/>
  <c r="H5"/>
  <c r="I5"/>
  <c r="J5"/>
  <c r="J6"/>
</calcChain>
</file>

<file path=xl/sharedStrings.xml><?xml version="1.0" encoding="utf-8"?>
<sst xmlns="http://schemas.openxmlformats.org/spreadsheetml/2006/main" count="33" uniqueCount="32">
  <si>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</si>
  <si>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</si>
  <si>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</si>
  <si>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</si>
  <si>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</si>
  <si>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</si>
  <si>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</si>
  <si>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</si>
  <si>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</si>
  <si>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</si>
  <si>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</si>
  <si>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</si>
  <si>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</si>
  <si>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</si>
  <si>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</si>
  <si>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</si>
  <si>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(подпись/расшифровка подписи)</t>
  </si>
  <si>
    <t>Ф.И.О Исполнителя:</t>
  </si>
  <si>
    <t xml:space="preserve">Номер контактного телефона: </t>
  </si>
  <si>
    <t>Приложение 1 Обоснование НМЦК</t>
  </si>
  <si>
    <t>Источник финансирования: Средства, полученные от приносящей доход деятельности</t>
  </si>
  <si>
    <t>Обоснование начальной (максимальной) цены на поставку шаровых кранов с комплектующими для нужд ФГБУЗ ЦГиЭ № 156 ФМБА России</t>
  </si>
  <si>
    <t>шт.</t>
  </si>
  <si>
    <t>Данилова Ю.В.</t>
  </si>
  <si>
    <t>Специалист по закупкам:   Данилова Юлия Владимировна</t>
  </si>
  <si>
    <t>Аккумуляторная батарея для ИБП любых торговых марок, 12 В, 7 Ач, 151х65х100 мм, SVEN, SV-0222007</t>
  </si>
  <si>
    <t>Батарейки литиевые SONNEN Lithium CR2032, "таблетки, дисковые, кнопочные", КОМПЛЕКТ 10 шт., блистер, 457143</t>
  </si>
  <si>
    <t>Дата подготовки обоснования НМЦК: 02.09.2026</t>
  </si>
  <si>
    <t xml:space="preserve">Коммерческое предложение №1 вх. №616 от 02.09.2026
</t>
  </si>
  <si>
    <t xml:space="preserve">Коммерческое предложение №2 вх. № 617 от 02.09.2026
</t>
  </si>
  <si>
    <t xml:space="preserve">Коммерческое предложение №3 вх. № 618 от 02.09.2026
</t>
  </si>
  <si>
    <t>В результате проведенного расчета Н(М)ЦК, ЦКЕП контракта составила, руб.: тринадцать тысяч восемьсот восемьдесят шесть рублей 42 копейки</t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</si>
</sst>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1"/>
      <color theme="1"/>
      <name val="Calibri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7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>
      <alignment vertical="top"/>
    </xf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/>
    <xf numFmtId="0" fontId="0" fillId="0" borderId="0" xfId="2" applyFont="1" applyAlignment="1"/>
    <xf numFmtId="0" fontId="1" fillId="0" borderId="0" xfId="2" applyFont="1" applyAlignment="1"/>
    <xf numFmtId="0" fontId="6" fillId="0" borderId="0" xfId="2" applyFont="1" applyAlignment="1"/>
    <xf numFmtId="0" fontId="8" fillId="0" borderId="0" xfId="2" applyFont="1" applyAlignment="1">
      <alignment horizontal="left" wrapText="1" shrinkToFi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/>
    <xf numFmtId="0" fontId="7" fillId="0" borderId="0" xfId="2" applyFont="1" applyAlignment="1">
      <alignment horizontal="left" wrapText="1" shrinkToFi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left" vertical="top" wrapText="1" shrinkToFit="1"/>
    </xf>
    <xf numFmtId="0" fontId="5" fillId="0" borderId="0" xfId="2" applyFont="1" applyAlignment="1">
      <alignment horizontal="left" vertical="top" wrapText="1" shrinkToFi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952500</xdr:rowOff>
    </xdr:from>
    <xdr:to>
      <xdr:col>8</xdr:col>
      <xdr:colOff>22860</xdr:colOff>
      <xdr:row>3</xdr:row>
      <xdr:rowOff>1303020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72200" y="2308860"/>
          <a:ext cx="9067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297180</xdr:colOff>
      <xdr:row>3</xdr:row>
      <xdr:rowOff>1242060</xdr:rowOff>
    </xdr:from>
    <xdr:to>
      <xdr:col>8</xdr:col>
      <xdr:colOff>449580</xdr:colOff>
      <xdr:row>3</xdr:row>
      <xdr:rowOff>1470660</xdr:rowOff>
    </xdr:to>
    <xdr:pic>
      <xdr:nvPicPr>
        <xdr:cNvPr id="1026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53300" y="25984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3</xdr:row>
      <xdr:rowOff>952500</xdr:rowOff>
    </xdr:from>
    <xdr:to>
      <xdr:col>8</xdr:col>
      <xdr:colOff>22860</xdr:colOff>
      <xdr:row>3</xdr:row>
      <xdr:rowOff>1303020</xdr:rowOff>
    </xdr:to>
    <xdr:pic>
      <xdr:nvPicPr>
        <xdr:cNvPr id="1027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72200" y="2308860"/>
          <a:ext cx="9067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297180</xdr:colOff>
      <xdr:row>3</xdr:row>
      <xdr:rowOff>1242060</xdr:rowOff>
    </xdr:from>
    <xdr:to>
      <xdr:col>8</xdr:col>
      <xdr:colOff>449580</xdr:colOff>
      <xdr:row>3</xdr:row>
      <xdr:rowOff>1470660</xdr:rowOff>
    </xdr:to>
    <xdr:pic>
      <xdr:nvPicPr>
        <xdr:cNvPr id="1028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53300" y="25984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952500</xdr:rowOff>
    </xdr:from>
    <xdr:to>
      <xdr:col>10</xdr:col>
      <xdr:colOff>22860</xdr:colOff>
      <xdr:row>3</xdr:row>
      <xdr:rowOff>1303020</xdr:rowOff>
    </xdr:to>
    <xdr:pic>
      <xdr:nvPicPr>
        <xdr:cNvPr id="1029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2308860"/>
          <a:ext cx="10058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22860</xdr:colOff>
      <xdr:row>3</xdr:row>
      <xdr:rowOff>922020</xdr:rowOff>
    </xdr:from>
    <xdr:to>
      <xdr:col>8</xdr:col>
      <xdr:colOff>990600</xdr:colOff>
      <xdr:row>3</xdr:row>
      <xdr:rowOff>1356360</xdr:rowOff>
    </xdr:to>
    <xdr:pic>
      <xdr:nvPicPr>
        <xdr:cNvPr id="1030" name="Picture 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78980" y="2278380"/>
          <a:ext cx="9677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3</xdr:row>
      <xdr:rowOff>1744980</xdr:rowOff>
    </xdr:from>
    <xdr:to>
      <xdr:col>11</xdr:col>
      <xdr:colOff>30480</xdr:colOff>
      <xdr:row>3</xdr:row>
      <xdr:rowOff>2087880</xdr:rowOff>
    </xdr:to>
    <xdr:pic>
      <xdr:nvPicPr>
        <xdr:cNvPr id="1031" name="Picture 5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21140" y="3101340"/>
          <a:ext cx="160782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297180</xdr:colOff>
      <xdr:row>3</xdr:row>
      <xdr:rowOff>1242060</xdr:rowOff>
    </xdr:from>
    <xdr:to>
      <xdr:col>10</xdr:col>
      <xdr:colOff>441960</xdr:colOff>
      <xdr:row>3</xdr:row>
      <xdr:rowOff>1470660</xdr:rowOff>
    </xdr:to>
    <xdr:pic>
      <xdr:nvPicPr>
        <xdr:cNvPr id="1032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95460" y="2598420"/>
          <a:ext cx="1447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view="pageBreakPreview" zoomScale="60" zoomScaleNormal="80" workbookViewId="0">
      <selection activeCell="O1" sqref="O1:AC65536"/>
    </sheetView>
  </sheetViews>
  <sheetFormatPr defaultColWidth="9.109375" defaultRowHeight="12.75" customHeight="1"/>
  <cols>
    <col min="1" max="1" width="3.109375" style="1" customWidth="1"/>
    <col min="2" max="2" width="34.6640625" style="1" customWidth="1"/>
    <col min="3" max="3" width="7" style="1" customWidth="1"/>
    <col min="4" max="4" width="6.6640625" style="1" customWidth="1"/>
    <col min="5" max="5" width="13" style="1" customWidth="1"/>
    <col min="6" max="6" width="13.109375" style="1" customWidth="1"/>
    <col min="7" max="7" width="12.44140625" style="1" customWidth="1"/>
    <col min="8" max="8" width="12.88671875" style="1" customWidth="1"/>
    <col min="9" max="9" width="15.44140625" style="1" customWidth="1"/>
    <col min="10" max="10" width="14.33203125" style="1" customWidth="1"/>
    <col min="11" max="11" width="23.33203125" style="1" customWidth="1"/>
    <col min="12" max="12" width="12.44140625" style="1" customWidth="1"/>
    <col min="13" max="13" width="13" style="1" customWidth="1"/>
    <col min="14" max="14" width="13.88671875" style="1" customWidth="1"/>
    <col min="15" max="16384" width="9.109375" style="1"/>
  </cols>
  <sheetData>
    <row r="1" spans="1:24" ht="37.5" customHeight="1">
      <c r="B1" s="2"/>
      <c r="C1" s="2"/>
      <c r="K1" s="3"/>
      <c r="M1" s="35" t="s">
        <v>19</v>
      </c>
      <c r="N1" s="36"/>
    </row>
    <row r="2" spans="1:24" ht="30.75" customHeight="1">
      <c r="A2" s="3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9"/>
      <c r="M2" s="37"/>
      <c r="N2" s="37"/>
    </row>
    <row r="3" spans="1:24" ht="39" customHeight="1">
      <c r="A3" s="40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/>
      <c r="G3" s="41"/>
      <c r="H3" s="42" t="s">
        <v>5</v>
      </c>
      <c r="I3" s="42"/>
      <c r="J3" s="42"/>
      <c r="K3" s="43" t="s">
        <v>6</v>
      </c>
      <c r="L3" s="44"/>
      <c r="M3" s="44"/>
      <c r="N3" s="45"/>
    </row>
    <row r="4" spans="1:24" ht="191.25" customHeight="1">
      <c r="A4" s="40"/>
      <c r="B4" s="41"/>
      <c r="C4" s="41"/>
      <c r="D4" s="41"/>
      <c r="E4" s="4" t="s">
        <v>28</v>
      </c>
      <c r="F4" s="5" t="s">
        <v>29</v>
      </c>
      <c r="G4" s="4" t="s">
        <v>30</v>
      </c>
      <c r="H4" s="4" t="s">
        <v>7</v>
      </c>
      <c r="I4" s="4" t="s">
        <v>8</v>
      </c>
      <c r="J4" s="4" t="s">
        <v>9</v>
      </c>
      <c r="K4" s="6" t="s">
        <v>10</v>
      </c>
      <c r="L4" s="7" t="s">
        <v>11</v>
      </c>
      <c r="M4" s="7" t="s">
        <v>12</v>
      </c>
      <c r="N4" s="7" t="s">
        <v>13</v>
      </c>
    </row>
    <row r="5" spans="1:24" s="8" customFormat="1" ht="39.6">
      <c r="A5" s="31">
        <v>1</v>
      </c>
      <c r="B5" s="30" t="s">
        <v>25</v>
      </c>
      <c r="C5" s="9" t="s">
        <v>22</v>
      </c>
      <c r="D5" s="10">
        <v>10</v>
      </c>
      <c r="E5" s="32">
        <v>1194.27</v>
      </c>
      <c r="F5" s="10">
        <v>1399.52</v>
      </c>
      <c r="G5" s="10">
        <v>1437.34</v>
      </c>
      <c r="H5" s="11">
        <f>AVERAGE(E5:G5)</f>
        <v>1343.71</v>
      </c>
      <c r="I5" s="12">
        <f>SQRT(((SUM((POWER(E5-H5,2)),(POWER(F5-H5,2)),(POWER(G5-H5,2)))/(COLUMNS(E5:G5)-1))))</f>
        <v>130.79305524377048</v>
      </c>
      <c r="J5" s="12">
        <f>I5/H5*100</f>
        <v>9.7337264174390654</v>
      </c>
      <c r="K5" s="13">
        <f>((D5/3)*(SUM(E5:G5)))</f>
        <v>13437.1</v>
      </c>
      <c r="L5" s="14">
        <f>K5/D5</f>
        <v>1343.71</v>
      </c>
      <c r="M5" s="13">
        <f>ROUND(L5,2)</f>
        <v>1343.71</v>
      </c>
      <c r="N5" s="13">
        <f>M5*D5</f>
        <v>13437.1</v>
      </c>
    </row>
    <row r="6" spans="1:24" s="8" customFormat="1" ht="52.8">
      <c r="A6" s="23">
        <v>2</v>
      </c>
      <c r="B6" s="30" t="s">
        <v>26</v>
      </c>
      <c r="C6" s="24" t="s">
        <v>22</v>
      </c>
      <c r="D6" s="25">
        <v>2</v>
      </c>
      <c r="E6" s="33">
        <v>236.96</v>
      </c>
      <c r="F6" s="25">
        <v>215.6</v>
      </c>
      <c r="G6" s="25">
        <v>221.42</v>
      </c>
      <c r="H6" s="26">
        <f>AVERAGE(E6:G6)</f>
        <v>224.66</v>
      </c>
      <c r="I6" s="27">
        <f>SQRT(((SUM((POWER(E6-H6,2)),(POWER(F6-H6,2)),(POWER(G6-H6,2)))/(COLUMNS(E6:G6)-1))))</f>
        <v>11.042445381345575</v>
      </c>
      <c r="J6" s="27">
        <f>I6/H6*100</f>
        <v>4.9151808872721334</v>
      </c>
      <c r="K6" s="28">
        <f>((D6/3)*(SUM(E6:G6)))</f>
        <v>449.32</v>
      </c>
      <c r="L6" s="29">
        <f>K6/D6</f>
        <v>224.66</v>
      </c>
      <c r="M6" s="28">
        <f>ROUND(L6,2)</f>
        <v>224.66</v>
      </c>
      <c r="N6" s="28">
        <f>M6*D6</f>
        <v>449.32</v>
      </c>
    </row>
    <row r="7" spans="1:24" ht="15.75" customHeight="1">
      <c r="A7" s="34" t="s">
        <v>31</v>
      </c>
      <c r="B7" s="34"/>
      <c r="C7" s="34"/>
      <c r="D7" s="34"/>
      <c r="E7" s="34"/>
      <c r="F7" s="34"/>
      <c r="G7" s="34"/>
      <c r="H7" s="16"/>
      <c r="I7" s="16"/>
      <c r="J7" s="16"/>
      <c r="K7" s="17"/>
      <c r="N7" s="18">
        <f>SUM(N5:N6)</f>
        <v>13886.42</v>
      </c>
    </row>
    <row r="8" spans="1:24" ht="15.75" customHeight="1">
      <c r="A8" s="15"/>
      <c r="B8" s="15"/>
      <c r="C8" s="15"/>
      <c r="D8" s="15"/>
      <c r="E8" s="15"/>
      <c r="F8" s="15"/>
      <c r="G8" s="15"/>
      <c r="H8" s="16"/>
      <c r="I8" s="16"/>
      <c r="J8" s="16"/>
      <c r="K8" s="17"/>
      <c r="N8" s="18"/>
    </row>
    <row r="9" spans="1:24" ht="26.25" customHeight="1">
      <c r="A9" s="46" t="s">
        <v>14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24" ht="13.2">
      <c r="A10" s="1" t="s">
        <v>15</v>
      </c>
    </row>
    <row r="12" spans="1:24" ht="13.2">
      <c r="A12" s="47" t="s">
        <v>20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4" spans="1:24" ht="14.4">
      <c r="A14" s="19"/>
      <c r="B14" s="51" t="s">
        <v>24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14.4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14.4">
      <c r="A16" s="19"/>
      <c r="B16" s="49" t="s">
        <v>16</v>
      </c>
      <c r="C16" s="49"/>
      <c r="D16" s="49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2:22" ht="14.4">
      <c r="B17" s="48" t="s">
        <v>27</v>
      </c>
      <c r="C17" s="48"/>
      <c r="D17" s="48"/>
      <c r="E17" s="48"/>
      <c r="F17" s="48"/>
      <c r="G17" s="21"/>
      <c r="H17" s="21"/>
      <c r="I17" s="21"/>
      <c r="J17" s="21"/>
      <c r="K17" s="21"/>
      <c r="L17" s="21"/>
      <c r="M17" s="21"/>
      <c r="N17" s="21"/>
      <c r="O17" s="19"/>
      <c r="P17" s="19"/>
      <c r="Q17" s="19"/>
      <c r="R17" s="19"/>
      <c r="S17" s="19"/>
      <c r="T17" s="19"/>
      <c r="U17" s="19"/>
      <c r="V17" s="19"/>
    </row>
    <row r="18" spans="2:22" ht="14.4">
      <c r="B18" s="48"/>
      <c r="C18" s="48"/>
      <c r="D18" s="48"/>
      <c r="E18" s="48"/>
      <c r="F18" s="48"/>
      <c r="G18" s="21"/>
      <c r="H18" s="21"/>
      <c r="I18" s="21"/>
      <c r="J18" s="21"/>
      <c r="K18" s="21"/>
      <c r="L18" s="21"/>
      <c r="M18" s="21"/>
      <c r="N18" s="21"/>
      <c r="O18" s="19"/>
      <c r="P18" s="19"/>
      <c r="Q18" s="19"/>
      <c r="R18" s="19"/>
      <c r="S18" s="19"/>
      <c r="T18" s="19"/>
      <c r="U18" s="19"/>
      <c r="V18" s="19"/>
    </row>
    <row r="19" spans="2:22" ht="14.4">
      <c r="B19" s="48"/>
      <c r="C19" s="48"/>
      <c r="D19" s="48"/>
      <c r="E19" s="48"/>
      <c r="F19" s="48"/>
      <c r="G19" s="21"/>
      <c r="H19" s="21"/>
      <c r="I19" s="21"/>
      <c r="J19" s="21"/>
      <c r="K19" s="21"/>
      <c r="L19" s="21"/>
      <c r="M19" s="21"/>
      <c r="N19" s="21"/>
      <c r="O19" s="19"/>
      <c r="P19" s="19"/>
      <c r="Q19" s="19"/>
      <c r="R19" s="19"/>
      <c r="S19" s="19"/>
      <c r="T19" s="19"/>
      <c r="U19" s="19"/>
      <c r="V19" s="19"/>
    </row>
    <row r="20" spans="2:22" ht="14.4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19"/>
      <c r="P20" s="19"/>
      <c r="Q20" s="19"/>
      <c r="R20" s="19"/>
      <c r="S20" s="19"/>
      <c r="T20" s="19"/>
      <c r="U20" s="19"/>
      <c r="V20" s="19"/>
    </row>
    <row r="21" spans="2:22" ht="14.4">
      <c r="B21" s="48" t="s">
        <v>17</v>
      </c>
      <c r="C21" s="48"/>
      <c r="D21" s="48"/>
      <c r="E21" s="49" t="s">
        <v>23</v>
      </c>
      <c r="F21" s="49"/>
      <c r="G21" s="21"/>
      <c r="H21" s="21"/>
      <c r="I21" s="21"/>
      <c r="J21" s="21"/>
      <c r="K21" s="21"/>
      <c r="L21" s="21"/>
      <c r="M21" s="21"/>
      <c r="N21" s="21"/>
      <c r="O21" s="19"/>
      <c r="P21" s="19"/>
      <c r="Q21" s="19"/>
      <c r="R21" s="19"/>
      <c r="S21" s="19"/>
      <c r="T21" s="19"/>
      <c r="U21" s="19"/>
      <c r="V21" s="19"/>
    </row>
    <row r="22" spans="2:22" ht="14.4">
      <c r="B22" s="48" t="s">
        <v>18</v>
      </c>
      <c r="C22" s="48"/>
      <c r="D22" s="48"/>
      <c r="E22" s="49">
        <v>88453396008</v>
      </c>
      <c r="F22" s="49"/>
      <c r="G22" s="21"/>
      <c r="H22" s="21"/>
      <c r="I22" s="21"/>
      <c r="J22" s="21"/>
      <c r="K22" s="21"/>
      <c r="L22" s="21"/>
      <c r="M22" s="21"/>
      <c r="N22" s="21"/>
      <c r="O22" s="19"/>
      <c r="P22" s="19"/>
      <c r="Q22" s="19"/>
      <c r="R22" s="19"/>
      <c r="S22" s="19"/>
      <c r="T22" s="19"/>
      <c r="U22" s="19"/>
      <c r="V22" s="22"/>
    </row>
  </sheetData>
  <mergeCells count="19">
    <mergeCell ref="A9:K9"/>
    <mergeCell ref="A12:N12"/>
    <mergeCell ref="B21:D21"/>
    <mergeCell ref="E21:F21"/>
    <mergeCell ref="B22:D22"/>
    <mergeCell ref="E22:F22"/>
    <mergeCell ref="B16:E16"/>
    <mergeCell ref="F16:N16"/>
    <mergeCell ref="B17:F19"/>
    <mergeCell ref="B14:N14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honeticPr fontId="0" type="noConversion"/>
  <pageMargins left="0.23622047244094491" right="0.23622047244094491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SERVER</cp:lastModifiedBy>
  <cp:revision>3</cp:revision>
  <cp:lastPrinted>2026-09-02T05:11:42Z</cp:lastPrinted>
  <dcterms:created xsi:type="dcterms:W3CDTF">2014-01-15T18:15:00Z</dcterms:created>
  <dcterms:modified xsi:type="dcterms:W3CDTF">2026-09-02T05:12:02Z</dcterms:modified>
  <cp:version>917504</cp:version>
</cp:coreProperties>
</file>