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4. ОБЕСПЕЧЕНИЕ\2. Бухгалтерия\2026\Закупки\3. Планирование\Телевизор\"/>
    </mc:Choice>
  </mc:AlternateContent>
  <bookViews>
    <workbookView xWindow="0" yWindow="0" windowWidth="28800" windowHeight="12300"/>
  </bookViews>
  <sheets>
    <sheet name="Расчет НМЦК" sheetId="1" r:id="rId1"/>
  </sheets>
  <definedNames>
    <definedName name="_xlnm.Print_Area" localSheetId="0">'Расчет НМЦК'!$A$2:$M$33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 s="1"/>
  <c r="J15" i="1" s="1"/>
  <c r="K15" i="1"/>
  <c r="L15" i="1" l="1"/>
  <c r="L16" i="1" l="1"/>
  <c r="E18" i="1" s="1"/>
</calcChain>
</file>

<file path=xl/sharedStrings.xml><?xml version="1.0" encoding="utf-8"?>
<sst xmlns="http://schemas.openxmlformats.org/spreadsheetml/2006/main" count="32" uniqueCount="28">
  <si>
    <t>Обоснование начальной (максимальной) цены контракта</t>
  </si>
  <si>
    <t>Начальная (максимальная) цена контракта определена в соответствии с требованиями статьи 22 Федерального закона от 05 апреля 2013 года № 44-ФЗ «О контрактной системе в сфере закупок товаров, работ, услуг для обеспечения государственных и муниципальных нужд» и приказа Министерства экономического развития Российской Федерации от 02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(анализа рынка).</t>
  </si>
  <si>
    <t>№</t>
  </si>
  <si>
    <t>Информация, на основании которой выполнен расчет:</t>
  </si>
  <si>
    <t xml:space="preserve">Исх. № </t>
  </si>
  <si>
    <t>Дата Исх. КП</t>
  </si>
  <si>
    <t>Наименование объекта закупки и функциональные, технические и егокачественные характеристики, эксплуатационные характеристики.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</si>
  <si>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</si>
  <si>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</si>
  <si>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</si>
  <si>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</si>
  <si>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</si>
  <si>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№1
</t>
  </si>
  <si>
    <t xml:space="preserve">Коммерческое предложение  №2 
</t>
  </si>
  <si>
    <t xml:space="preserve">Коммерческое предложение  №3 </t>
  </si>
  <si>
    <t xml:space="preserve">Средняя арифметическая цена за единицу     &lt;ц&gt; </t>
  </si>
  <si>
    <t>Среднее квадратичное отклонение</t>
  </si>
  <si>
    <t>Начальная (максимальная) цена контракта составляет:</t>
  </si>
  <si>
    <t xml:space="preserve">Начальная (максимальная) цена Контракта устанавливается в размере: </t>
  </si>
  <si>
    <t>Начальная (максимальная) цена Контракта включает в себя все затраты, связанные с оказанием Услуг (поставкой товара, выполнения работ), в том числе любые транспортные расходы, связанные с исполнением обязательств по  Контракту,  расходы на уплату налогов, пошлин, страховых взносов, уплату налогов, таможенных пошлин и других обязательных платежей, которые Исполнитель по Контракту должен оплачивать в соответствии с его условиями и других обязательных платежей, предусмотренных законодательством Российской Федерации.</t>
  </si>
  <si>
    <t>Все показатели, требования, условные обозначения и терминология, касающиеся характеристик объекта закупки, установлены в соответствии с потребностями Заказчика и являются широко используемыми на современном рынке данного вида товаров.</t>
  </si>
  <si>
    <t>1</t>
  </si>
  <si>
    <t>шт</t>
  </si>
  <si>
    <t>Публичная оферта:</t>
  </si>
  <si>
    <r>
      <t xml:space="preserve">Коэффициент вариации цен V (%) </t>
    </r>
    <r>
      <rPr>
        <i/>
        <sz val="12"/>
        <color indexed="8"/>
        <rFont val="Times New Roman"/>
        <family val="1"/>
        <charset val="204"/>
      </rPr>
      <t>(не должен превышать 33%)</t>
    </r>
  </si>
  <si>
    <r>
      <rPr>
        <b/>
        <sz val="12"/>
        <color indexed="8"/>
        <rFont val="Times New Roman"/>
        <family val="1"/>
        <charset val="204"/>
      </rPr>
      <t xml:space="preserve">Цена за единицу изм. (руб.)    </t>
    </r>
    <r>
      <rPr>
        <sz val="12"/>
        <color indexed="8"/>
        <rFont val="Times New Roman"/>
        <family val="1"/>
        <charset val="204"/>
      </rPr>
      <t xml:space="preserve">                             v - 1;
n - количество значений, используемых в расчете;
i - номер источника ценовой информации;
     - цена единицы</t>
    </r>
  </si>
  <si>
    <r>
      <rPr>
        <b/>
        <sz val="12"/>
        <color indexed="8"/>
        <rFont val="Times New Roman"/>
        <family val="1"/>
        <charset val="204"/>
      </rPr>
      <t xml:space="preserve">НМЦК объекта закупки (руб.)    </t>
    </r>
    <r>
      <rPr>
        <sz val="12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</si>
  <si>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Телевизор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</si>
</sst>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Fill="1" applyBorder="1" applyAlignment="1">
      <alignment horizontal="center" vertical="top" wrapText="1"/>
    </xf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13</xdr:row>
      <xdr:rowOff>1190625</xdr:rowOff>
    </xdr:from>
    <xdr:to>
      <xdr:col>8</xdr:col>
      <xdr:colOff>504825</xdr:colOff>
      <xdr:row>13</xdr:row>
      <xdr:rowOff>1419225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457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95250</xdr:colOff>
      <xdr:row>13</xdr:row>
      <xdr:rowOff>904875</xdr:rowOff>
    </xdr:from>
    <xdr:to>
      <xdr:col>7</xdr:col>
      <xdr:colOff>1247775</xdr:colOff>
      <xdr:row>13</xdr:row>
      <xdr:rowOff>1371600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5172075"/>
          <a:ext cx="1152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142875</xdr:colOff>
      <xdr:row>13</xdr:row>
      <xdr:rowOff>923925</xdr:rowOff>
    </xdr:from>
    <xdr:to>
      <xdr:col>9</xdr:col>
      <xdr:colOff>1390650</xdr:colOff>
      <xdr:row>13</xdr:row>
      <xdr:rowOff>1438275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8075" y="5191125"/>
          <a:ext cx="1247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13</xdr:row>
      <xdr:rowOff>895350</xdr:rowOff>
    </xdr:from>
    <xdr:to>
      <xdr:col>8</xdr:col>
      <xdr:colOff>1143000</xdr:colOff>
      <xdr:row>13</xdr:row>
      <xdr:rowOff>1409700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7361" y="4814207"/>
          <a:ext cx="11144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333375</xdr:colOff>
      <xdr:row>13</xdr:row>
      <xdr:rowOff>1123950</xdr:rowOff>
    </xdr:from>
    <xdr:to>
      <xdr:col>10</xdr:col>
      <xdr:colOff>485775</xdr:colOff>
      <xdr:row>13</xdr:row>
      <xdr:rowOff>1352550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53911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13</xdr:row>
      <xdr:rowOff>1447800</xdr:rowOff>
    </xdr:from>
    <xdr:to>
      <xdr:col>10</xdr:col>
      <xdr:colOff>1743075</xdr:colOff>
      <xdr:row>13</xdr:row>
      <xdr:rowOff>1857375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715000"/>
          <a:ext cx="1685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276225</xdr:colOff>
      <xdr:row>13</xdr:row>
      <xdr:rowOff>1771650</xdr:rowOff>
    </xdr:from>
    <xdr:to>
      <xdr:col>11</xdr:col>
      <xdr:colOff>1762125</xdr:colOff>
      <xdr:row>13</xdr:row>
      <xdr:rowOff>2133600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7550" y="60388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533400</xdr:colOff>
      <xdr:row>13</xdr:row>
      <xdr:rowOff>1524000</xdr:rowOff>
    </xdr:from>
    <xdr:to>
      <xdr:col>11</xdr:col>
      <xdr:colOff>685800</xdr:colOff>
      <xdr:row>13</xdr:row>
      <xdr:rowOff>1752600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4725" y="57912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N33"/>
  <sheetViews>
    <sheetView tabSelected="1" zoomScale="70" zoomScaleNormal="70" zoomScaleSheetLayoutView="85" workbookViewId="0">
      <selection activeCell="N20" sqref="N20"/>
    </sheetView>
  </sheetViews>
  <sheetFormatPr defaultColWidth="9.140625" defaultRowHeight="15.75" x14ac:dyDescent="0.25"/>
  <cols>
    <col min="1" max="1" width="26.140625" style="12" customWidth="1"/>
    <col min="2" max="2" width="41.85546875" style="12" customWidth="1"/>
    <col min="3" max="3" width="14.5703125" style="12" customWidth="1"/>
    <col min="4" max="4" width="9.7109375" style="12" customWidth="1"/>
    <col min="5" max="5" width="16.85546875" style="12" customWidth="1"/>
    <col min="6" max="7" width="18" style="12" customWidth="1"/>
    <col min="8" max="8" width="20.42578125" style="12" customWidth="1"/>
    <col min="9" max="9" width="24.7109375" style="12" customWidth="1"/>
    <col min="10" max="10" width="20.85546875" style="12" customWidth="1"/>
    <col min="11" max="11" width="28.42578125" style="12" customWidth="1"/>
    <col min="12" max="12" width="31.140625" style="12" customWidth="1"/>
    <col min="13" max="13" width="20.140625" style="12" customWidth="1"/>
    <col min="14" max="14" width="12.5703125" style="12" customWidth="1"/>
    <col min="15" max="15" width="10.5703125" style="12" bestFit="1" customWidth="1"/>
    <col min="16" max="16384" width="9.140625" style="12"/>
  </cols>
  <sheetData>
    <row r="2" spans="1:14" ht="32.25" customHeight="1" x14ac:dyDescent="0.25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1:14" ht="34.5" customHeight="1" x14ac:dyDescent="0.25">
      <c r="A3" s="43" t="s">
        <v>27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4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4" ht="49.5" customHeight="1" x14ac:dyDescent="0.25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16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4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"/>
    </row>
    <row r="8" spans="1:14" ht="21" customHeight="1" x14ac:dyDescent="0.25">
      <c r="A8" s="20" t="s">
        <v>2</v>
      </c>
      <c r="B8" s="21" t="s">
        <v>3</v>
      </c>
      <c r="C8" s="22"/>
      <c r="D8" s="4" t="s">
        <v>4</v>
      </c>
      <c r="E8" s="22" t="s">
        <v>5</v>
      </c>
      <c r="F8" s="23"/>
      <c r="G8" s="23"/>
      <c r="H8" s="23"/>
      <c r="I8" s="23"/>
      <c r="J8" s="23"/>
      <c r="K8" s="23"/>
      <c r="L8" s="18"/>
    </row>
    <row r="9" spans="1:14" x14ac:dyDescent="0.25">
      <c r="A9" s="20">
        <v>1</v>
      </c>
      <c r="B9" s="42" t="s">
        <v>23</v>
      </c>
      <c r="C9" s="42"/>
      <c r="D9" s="4"/>
      <c r="E9" s="24">
        <v>46240</v>
      </c>
      <c r="F9" s="25"/>
      <c r="G9" s="26"/>
      <c r="H9" s="23"/>
      <c r="I9" s="23"/>
      <c r="J9" s="23"/>
      <c r="K9" s="23"/>
      <c r="L9" s="18"/>
    </row>
    <row r="10" spans="1:14" ht="21" customHeight="1" x14ac:dyDescent="0.25">
      <c r="A10" s="20">
        <v>2</v>
      </c>
      <c r="B10" s="42" t="s">
        <v>23</v>
      </c>
      <c r="C10" s="42"/>
      <c r="D10" s="4"/>
      <c r="E10" s="24">
        <v>46240</v>
      </c>
      <c r="F10" s="25"/>
      <c r="G10" s="26"/>
      <c r="H10" s="23"/>
      <c r="I10" s="23"/>
      <c r="J10" s="23"/>
      <c r="K10" s="23"/>
      <c r="L10" s="18"/>
    </row>
    <row r="11" spans="1:14" x14ac:dyDescent="0.25">
      <c r="A11" s="27">
        <v>3</v>
      </c>
      <c r="B11" s="42" t="s">
        <v>23</v>
      </c>
      <c r="C11" s="42"/>
      <c r="D11" s="4"/>
      <c r="E11" s="24">
        <v>46240</v>
      </c>
      <c r="F11" s="25"/>
      <c r="G11" s="26"/>
      <c r="H11" s="28"/>
      <c r="I11" s="28"/>
      <c r="J11" s="28"/>
      <c r="K11" s="28"/>
      <c r="L11" s="18"/>
    </row>
    <row r="12" spans="1:14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4" ht="38.25" customHeight="1" x14ac:dyDescent="0.25">
      <c r="A13" s="48" t="s">
        <v>2</v>
      </c>
      <c r="B13" s="48" t="s">
        <v>6</v>
      </c>
      <c r="C13" s="48" t="s">
        <v>7</v>
      </c>
      <c r="D13" s="48" t="s">
        <v>8</v>
      </c>
      <c r="E13" s="48" t="s">
        <v>9</v>
      </c>
      <c r="F13" s="48"/>
      <c r="G13" s="48"/>
      <c r="H13" s="41" t="s">
        <v>10</v>
      </c>
      <c r="I13" s="41"/>
      <c r="J13" s="41"/>
      <c r="K13" s="48" t="s">
        <v>11</v>
      </c>
      <c r="L13" s="49"/>
    </row>
    <row r="14" spans="1:14" ht="173.25" customHeight="1" x14ac:dyDescent="0.25">
      <c r="A14" s="48"/>
      <c r="B14" s="48"/>
      <c r="C14" s="48"/>
      <c r="D14" s="48"/>
      <c r="E14" s="13" t="s">
        <v>12</v>
      </c>
      <c r="F14" s="13" t="s">
        <v>13</v>
      </c>
      <c r="G14" s="29" t="s">
        <v>14</v>
      </c>
      <c r="H14" s="13" t="s">
        <v>15</v>
      </c>
      <c r="I14" s="13" t="s">
        <v>16</v>
      </c>
      <c r="J14" s="13" t="s">
        <v>24</v>
      </c>
      <c r="K14" s="30" t="s">
        <v>25</v>
      </c>
      <c r="L14" s="30" t="s">
        <v>26</v>
      </c>
    </row>
    <row r="15" spans="1:14" ht="32.25" customHeight="1" x14ac:dyDescent="0.25">
      <c r="A15" s="4" t="s">
        <v>21</v>
      </c>
      <c r="B15" s="31" t="s">
        <v>27</v>
      </c>
      <c r="C15" s="22" t="s">
        <v>22</v>
      </c>
      <c r="D15" s="22">
        <v>1</v>
      </c>
      <c r="E15" s="8">
        <v>34999</v>
      </c>
      <c r="F15" s="9">
        <v>34290</v>
      </c>
      <c r="G15" s="10">
        <v>34990</v>
      </c>
      <c r="H15" s="5">
        <f>AVERAGE(E15:G15)</f>
        <v>34759.666666666664</v>
      </c>
      <c r="I15" s="6">
        <f>SQRT(((SUM((POWER(E15-H15,2)),(POWER(F15-H15,2)),(POWER(G15-H15,2)))/(COLUMNS(E15:G15)-1))))</f>
        <v>406.76815673468508</v>
      </c>
      <c r="J15" s="3">
        <f>I15/H15*100</f>
        <v>1.1702303150241711</v>
      </c>
      <c r="K15" s="7">
        <f>ROUND((SUM(E15:G15)/3),2)</f>
        <v>34759.67</v>
      </c>
      <c r="L15" s="7">
        <f t="shared" ref="L15" si="0">K15*D15</f>
        <v>34759.67</v>
      </c>
    </row>
    <row r="16" spans="1:14" ht="18.75" customHeight="1" x14ac:dyDescent="0.25">
      <c r="A16" s="45" t="s">
        <v>17</v>
      </c>
      <c r="B16" s="46"/>
      <c r="C16" s="46"/>
      <c r="D16" s="46"/>
      <c r="E16" s="46"/>
      <c r="F16" s="46"/>
      <c r="G16" s="46"/>
      <c r="H16" s="46"/>
      <c r="I16" s="46"/>
      <c r="J16" s="46"/>
      <c r="K16" s="47"/>
      <c r="L16" s="32">
        <f>SUM(L15:L15)</f>
        <v>34759.67</v>
      </c>
      <c r="M16" s="14"/>
      <c r="N16" s="14"/>
    </row>
    <row r="17" spans="1:13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3" ht="36.75" customHeight="1" x14ac:dyDescent="0.25">
      <c r="A18" s="40" t="s">
        <v>18</v>
      </c>
      <c r="B18" s="40"/>
      <c r="C18" s="40"/>
      <c r="D18" s="33"/>
      <c r="E18" s="34">
        <f>L16</f>
        <v>34759.67</v>
      </c>
      <c r="F18" s="18"/>
      <c r="G18" s="18"/>
      <c r="H18" s="18"/>
      <c r="I18" s="18"/>
      <c r="J18" s="18"/>
      <c r="K18" s="18"/>
      <c r="L18" s="18"/>
    </row>
    <row r="20" spans="1:13" s="11" customFormat="1" ht="71.25" customHeight="1" x14ac:dyDescent="0.25">
      <c r="A20" s="39" t="s">
        <v>19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17"/>
    </row>
    <row r="21" spans="1:13" s="11" customFormat="1" ht="26.25" customHeight="1" x14ac:dyDescent="0.25">
      <c r="A21" s="11" t="s">
        <v>20</v>
      </c>
    </row>
    <row r="27" spans="1:13" ht="15" customHeight="1" x14ac:dyDescent="0.25"/>
    <row r="31" spans="1:13" x14ac:dyDescent="0.25">
      <c r="M31" s="2"/>
    </row>
    <row r="32" spans="1:13" x14ac:dyDescent="0.25">
      <c r="M32" s="15"/>
    </row>
    <row r="33" spans="13:13" x14ac:dyDescent="0.25">
      <c r="M33" s="15"/>
    </row>
  </sheetData>
  <mergeCells count="16">
    <mergeCell ref="A2:L2"/>
    <mergeCell ref="A5:L5"/>
    <mergeCell ref="A20:L20"/>
    <mergeCell ref="A18:C18"/>
    <mergeCell ref="H13:J13"/>
    <mergeCell ref="B9:C9"/>
    <mergeCell ref="A3:L3"/>
    <mergeCell ref="A16:K16"/>
    <mergeCell ref="A13:A14"/>
    <mergeCell ref="B10:C10"/>
    <mergeCell ref="K13:L13"/>
    <mergeCell ref="C13:C14"/>
    <mergeCell ref="D13:D14"/>
    <mergeCell ref="E13:G13"/>
    <mergeCell ref="B11:C11"/>
    <mergeCell ref="B13:B14"/>
  </mergeCells>
  <pageMargins left="0.37" right="0.19685039370078741" top="0.31496062992125984" bottom="0.19685039370078741" header="0.27559055118110237" footer="0.31496062992125984"/>
  <pageSetup paperSize="9" scale="5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Павел Владимирович</dc:creator>
  <cp:lastModifiedBy>Перина Анжела Сергеевна</cp:lastModifiedBy>
  <dcterms:created xsi:type="dcterms:W3CDTF">2023-03-02T08:21:49Z</dcterms:created>
  <dcterms:modified xsi:type="dcterms:W3CDTF">2026-08-06T12:52:11Z</dcterms:modified>
</cp:coreProperties>
</file>