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235" yWindow="195" windowWidth="14475" windowHeight="12465"/>
  </bookViews>
  <sheets>
    <sheet name="Ан-з рынка" sheetId="2" r:id="rId1"/>
  </sheets>
  <calcPr calcId="124519"/>
</workbook>
</file>

<file path=xl/calcChain.xml><?xml version="1.0" encoding="utf-8"?>
<calcChain xmlns="http://schemas.openxmlformats.org/spreadsheetml/2006/main">
  <c r="J8" i="2"/>
  <c r="M8" l="1"/>
  <c r="K8" l="1"/>
  <c r="L8" s="1"/>
  <c r="N8" l="1"/>
  <c r="O8" s="1"/>
  <c r="P8" s="1"/>
  <c r="H10" s="1"/>
</calcChain>
</file>

<file path=xl/sharedStrings.xml><?xml version="1.0" encoding="utf-8"?>
<sst xmlns="http://schemas.openxmlformats.org/spreadsheetml/2006/main" count="32" uniqueCount="32">
  <si>
    <t>Ед. изм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</si>
  <si>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</si>
  <si>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</si>
  <si>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</si>
  <si>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</si>
  <si>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</si>
  <si>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</si>
  <si>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</si>
  <si>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</si>
  <si>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рублей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</si>
  <si>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</si>
  <si>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Используемый метод определения НМЦК с обоснованием:</t>
  </si>
  <si>
    <t>(указывается предмет контракта)</t>
  </si>
  <si>
    <t>ОКПД2</t>
  </si>
  <si>
    <t>Дата подготовки обоснования НМЦК:</t>
  </si>
  <si>
    <t>Ценовая информация (руб./ед.изм.)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</si>
  <si>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</si>
  <si>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Минэкономразвития РФ от 02.10.2013 №567</t>
  </si>
  <si>
    <t>Однородность совокупности значений выявленных цен, используемых в расчете Н(М)ЦК</t>
  </si>
  <si>
    <t>Н(М)ЦК контракта с учетом округления цены за единицу (руб.)</t>
  </si>
  <si>
    <t>Наименование объекта закупки</t>
  </si>
  <si>
    <t>месяц</t>
  </si>
  <si>
    <r>
      <t>Н(М)ЦК,</t>
    </r>
    <r>
      <rPr>
        <b/>
        <sz val="10"/>
        <color indexed="8"/>
        <rFont val="Times New Roman"/>
        <family val="1"/>
        <charset val="204"/>
      </rPr>
      <t xml:space="preserve"> определяемая методом сопоставимых рыночных цен (анализа рынка)</t>
    </r>
  </si>
  <si>
    <t xml:space="preserve">№1 </t>
  </si>
  <si>
    <t xml:space="preserve">№2 </t>
  </si>
  <si>
    <t xml:space="preserve">№3 </t>
  </si>
  <si>
    <t>В результате проведенного анализа рынка и расчета Н(М)ЦК контракта составляет:</t>
  </si>
  <si>
    <t>Техническое обслуживание систем пожарной сигнализации, систем охранно-тревожной сигнализации, систем оповещения о пожаре,
систем контроля и управления доступом, тревожных кнопок вызова полиции</t>
  </si>
  <si>
    <t>43.21.10.140</t>
  </si>
  <si>
    <t>Техническое обслуживание систем пожарной сигнализации, систем охранно-тревожной сигнализации, систем оповещения о пожаре, систем контроля и управления доступом, тревожных кнопок вызова полиции
(октябрь 2026 г. - ноябрь 2026 г.)</t>
  </si>
  <si>
    <t>Согласно обоснованию НМЦК составила 15 136,50 рублей и превысила размеры выделенных лимитов бюджетных обязательств на данный вид закупки, в связи с этим заказчиком на основании части 2 статьи 72 Бюджетного кодекса Российской Федерации принято решение рассчитать НМЦК на основании минимального коммерческого предложения (№ 1): 
7 333,91 руб.*2 мес. =  14 667,82 рублей.</t>
  </si>
  <si>
    <t>Таким образом, начальная (максимальная) цена контракта составляет 14 667 рублей 82 копейки.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</si>
</sst>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000"/>
  </numFmts>
  <fonts count="25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4">
    <xf numFmtId="0" fontId="0" fillId="0" borderId="0" xfId="0"/>
    <xf numFmtId="0" fontId="6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0" fillId="0" borderId="0" xfId="0" applyFont="1"/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3" fillId="0" borderId="0" xfId="0" applyFont="1" applyAlignment="1">
      <alignment horizontal="left" indent="4"/>
    </xf>
    <xf numFmtId="0" fontId="0" fillId="0" borderId="0" xfId="0" applyBorder="1"/>
    <xf numFmtId="0" fontId="1" fillId="0" borderId="1" xfId="0" applyFont="1" applyBorder="1" applyAlignment="1">
      <alignment horizontal="center" vertical="top" wrapText="1"/>
    </xf>
    <xf numFmtId="0" fontId="8" fillId="0" borderId="0" xfId="0" applyFont="1" applyFill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Fill="1"/>
    <xf numFmtId="0" fontId="7" fillId="0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right" wrapText="1"/>
    </xf>
    <xf numFmtId="0" fontId="17" fillId="0" borderId="0" xfId="0" applyFont="1"/>
    <xf numFmtId="0" fontId="17" fillId="0" borderId="0" xfId="0" applyFont="1" applyFill="1"/>
    <xf numFmtId="0" fontId="15" fillId="0" borderId="0" xfId="0" applyFont="1" applyBorder="1" applyAlignment="1">
      <alignment horizontal="right" vertical="center"/>
    </xf>
    <xf numFmtId="2" fontId="15" fillId="0" borderId="0" xfId="0" applyNumberFormat="1" applyFont="1" applyAlignment="1">
      <alignment vertical="center"/>
    </xf>
    <xf numFmtId="0" fontId="15" fillId="0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 applyProtection="1">
      <alignment wrapText="1"/>
      <protection locked="0"/>
    </xf>
    <xf numFmtId="164" fontId="18" fillId="0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9" fillId="0" borderId="0" xfId="0" applyFont="1" applyFill="1" applyAlignment="1" applyProtection="1">
      <alignment vertical="center"/>
      <protection locked="0"/>
    </xf>
    <xf numFmtId="0" fontId="20" fillId="0" borderId="0" xfId="0" applyFont="1" applyFill="1"/>
    <xf numFmtId="0" fontId="21" fillId="0" borderId="0" xfId="0" applyFont="1" applyFill="1"/>
    <xf numFmtId="2" fontId="22" fillId="0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22" fillId="0" borderId="0" xfId="0" applyFont="1" applyFill="1" applyAlignment="1">
      <alignment horizontal="center" vertical="top"/>
    </xf>
    <xf numFmtId="0" fontId="23" fillId="0" borderId="0" xfId="0" applyFont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2" fontId="23" fillId="0" borderId="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Fill="1"/>
    <xf numFmtId="0" fontId="22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18" fillId="0" borderId="0" xfId="0" applyFont="1" applyAlignment="1" applyProtection="1">
      <alignment horizontal="left" vertical="top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4" fontId="22" fillId="0" borderId="3" xfId="0" applyNumberFormat="1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16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43" fontId="23" fillId="0" borderId="0" xfId="1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952500</xdr:rowOff>
    </xdr:from>
    <xdr:to>
      <xdr:col>12</xdr:col>
      <xdr:colOff>0</xdr:colOff>
      <xdr:row>6</xdr:row>
      <xdr:rowOff>1304925</xdr:rowOff>
    </xdr:to>
    <xdr:pic>
      <xdr:nvPicPr>
        <xdr:cNvPr id="21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58225" y="268605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923925</xdr:rowOff>
    </xdr:from>
    <xdr:to>
      <xdr:col>10</xdr:col>
      <xdr:colOff>1019175</xdr:colOff>
      <xdr:row>6</xdr:row>
      <xdr:rowOff>1362075</xdr:rowOff>
    </xdr:to>
    <xdr:pic>
      <xdr:nvPicPr>
        <xdr:cNvPr id="21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6574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6</xdr:row>
      <xdr:rowOff>1600200</xdr:rowOff>
    </xdr:from>
    <xdr:to>
      <xdr:col>12</xdr:col>
      <xdr:colOff>1504950</xdr:colOff>
      <xdr:row>6</xdr:row>
      <xdr:rowOff>1962150</xdr:rowOff>
    </xdr:to>
    <xdr:pic>
      <xdr:nvPicPr>
        <xdr:cNvPr id="210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10725" y="333375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1400175</xdr:rowOff>
    </xdr:from>
    <xdr:to>
      <xdr:col>12</xdr:col>
      <xdr:colOff>419100</xdr:colOff>
      <xdr:row>6</xdr:row>
      <xdr:rowOff>1628775</xdr:rowOff>
    </xdr:to>
    <xdr:pic>
      <xdr:nvPicPr>
        <xdr:cNvPr id="210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858375" y="31337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9"/>
  <sheetViews>
    <sheetView tabSelected="1" view="pageBreakPreview" zoomScale="80" zoomScaleSheetLayoutView="80" workbookViewId="0">
      <selection activeCell="A18" sqref="A18:C18"/>
    </sheetView>
  </sheetViews>
  <sheetFormatPr defaultColWidth="9.140625" defaultRowHeight="12.75"/>
  <cols>
    <col min="1" max="1" width="3.140625" style="1" customWidth="1"/>
    <col min="2" max="2" width="45.5703125" style="1" customWidth="1"/>
    <col min="3" max="3" width="7" style="1" customWidth="1"/>
    <col min="4" max="4" width="8.28515625" style="1" customWidth="1"/>
    <col min="5" max="5" width="12.85546875" style="1" customWidth="1"/>
    <col min="6" max="6" width="12.28515625" style="1" customWidth="1"/>
    <col min="7" max="8" width="11.7109375" style="1" customWidth="1"/>
    <col min="9" max="9" width="9.140625" style="1"/>
    <col min="10" max="10" width="15.5703125" style="1" customWidth="1"/>
    <col min="11" max="11" width="15.42578125" style="1" customWidth="1"/>
    <col min="12" max="12" width="14.28515625" style="1" customWidth="1"/>
    <col min="13" max="13" width="22.7109375" style="1" customWidth="1"/>
    <col min="14" max="14" width="12.140625" style="19" customWidth="1"/>
    <col min="15" max="15" width="12.5703125" style="1" bestFit="1" customWidth="1"/>
    <col min="16" max="16" width="13.7109375" style="1" bestFit="1" customWidth="1"/>
    <col min="17" max="16384" width="9.140625" style="1"/>
  </cols>
  <sheetData>
    <row r="1" spans="1:16">
      <c r="K1" s="11"/>
      <c r="L1" s="11"/>
      <c r="M1" s="53"/>
      <c r="N1" s="53"/>
      <c r="O1" s="21"/>
    </row>
    <row r="2" spans="1:16" s="8" customFormat="1" ht="44.25" customHeight="1">
      <c r="A2" s="52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s="8" customFormat="1" ht="44.25" customHeight="1">
      <c r="A3" s="50" t="s">
        <v>27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s="8" customFormat="1" ht="21.75" customHeight="1">
      <c r="A4" s="51" t="s">
        <v>12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s="8" customFormat="1" ht="57" customHeight="1">
      <c r="A5" s="9"/>
      <c r="B5" s="10" t="s">
        <v>11</v>
      </c>
      <c r="C5" s="49" t="s">
        <v>17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39" customHeight="1">
      <c r="A6" s="55" t="s">
        <v>20</v>
      </c>
      <c r="B6" s="56"/>
      <c r="C6" s="60" t="s">
        <v>0</v>
      </c>
      <c r="D6" s="60" t="s">
        <v>1</v>
      </c>
      <c r="E6" s="60" t="s">
        <v>13</v>
      </c>
      <c r="F6" s="62" t="s">
        <v>15</v>
      </c>
      <c r="G6" s="63"/>
      <c r="H6" s="64"/>
      <c r="I6" s="7"/>
      <c r="J6" s="65" t="s">
        <v>18</v>
      </c>
      <c r="K6" s="65"/>
      <c r="L6" s="65"/>
      <c r="M6" s="59" t="s">
        <v>22</v>
      </c>
      <c r="N6" s="59"/>
      <c r="O6" s="59"/>
      <c r="P6" s="59"/>
    </row>
    <row r="7" spans="1:16" ht="159" customHeight="1">
      <c r="A7" s="57"/>
      <c r="B7" s="58"/>
      <c r="C7" s="61"/>
      <c r="D7" s="61"/>
      <c r="E7" s="61"/>
      <c r="F7" s="16" t="s">
        <v>23</v>
      </c>
      <c r="G7" s="16" t="s">
        <v>24</v>
      </c>
      <c r="H7" s="16" t="s">
        <v>25</v>
      </c>
      <c r="I7" s="3" t="s">
        <v>5</v>
      </c>
      <c r="J7" s="2" t="s">
        <v>4</v>
      </c>
      <c r="K7" s="2" t="s">
        <v>2</v>
      </c>
      <c r="L7" s="4" t="s">
        <v>3</v>
      </c>
      <c r="M7" s="6" t="s">
        <v>10</v>
      </c>
      <c r="N7" s="20" t="s">
        <v>7</v>
      </c>
      <c r="O7" s="5" t="s">
        <v>8</v>
      </c>
      <c r="P7" s="14" t="s">
        <v>19</v>
      </c>
    </row>
    <row r="8" spans="1:16" s="40" customFormat="1" ht="111" customHeight="1">
      <c r="A8" s="66" t="s">
        <v>29</v>
      </c>
      <c r="B8" s="67"/>
      <c r="C8" s="47" t="s">
        <v>21</v>
      </c>
      <c r="D8" s="47">
        <v>2</v>
      </c>
      <c r="E8" s="48" t="s">
        <v>28</v>
      </c>
      <c r="F8" s="36">
        <v>7333.91</v>
      </c>
      <c r="G8" s="36">
        <v>7549.61</v>
      </c>
      <c r="H8" s="36">
        <v>7821.23</v>
      </c>
      <c r="I8" s="35" t="s">
        <v>6</v>
      </c>
      <c r="J8" s="36">
        <f>AVERAGE(F8:H8)</f>
        <v>7568.25</v>
      </c>
      <c r="K8" s="37">
        <f>SQRT(((SUM((POWER(H8-J8,2)),(POWER(G8-J8,2)),(POWER(F8-J8,2)))/(COLUMNS(F8:H8)-1))))</f>
        <v>244.19414980707447</v>
      </c>
      <c r="L8" s="37">
        <f>K8/J8*100</f>
        <v>3.2265602987094044</v>
      </c>
      <c r="M8" s="38">
        <f>((D8/3)*(SUM(F8:H8)))</f>
        <v>15136.5</v>
      </c>
      <c r="N8" s="38">
        <f>M8/D8</f>
        <v>7568.25</v>
      </c>
      <c r="O8" s="38">
        <f>ROUNDDOWN(N8,2)</f>
        <v>7568.25</v>
      </c>
      <c r="P8" s="38">
        <f>O8*D8</f>
        <v>15136.5</v>
      </c>
    </row>
    <row r="9" spans="1:16" s="15" customFormat="1" ht="15.75" customHeight="1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6" s="44" customFormat="1" ht="15.75">
      <c r="A10" s="41" t="s">
        <v>26</v>
      </c>
      <c r="B10" s="41"/>
      <c r="C10" s="41"/>
      <c r="D10" s="41"/>
      <c r="E10" s="41"/>
      <c r="F10" s="41"/>
      <c r="G10" s="41"/>
      <c r="H10" s="72">
        <f>SUM(P8:P8)</f>
        <v>15136.5</v>
      </c>
      <c r="I10" s="72"/>
      <c r="J10" s="72"/>
      <c r="K10" s="41" t="s">
        <v>9</v>
      </c>
      <c r="L10" s="41"/>
      <c r="M10" s="41"/>
      <c r="N10" s="42"/>
      <c r="O10" s="41"/>
      <c r="P10" s="43"/>
    </row>
    <row r="11" spans="1:16" s="23" customFormat="1"/>
    <row r="12" spans="1:16" s="45" customFormat="1" ht="81.75" customHeight="1">
      <c r="A12" s="73" t="s">
        <v>30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</row>
    <row r="13" spans="1:16" s="23" customFormat="1"/>
    <row r="14" spans="1:16" s="34" customFormat="1" ht="19.5">
      <c r="A14" s="33" t="s">
        <v>31</v>
      </c>
      <c r="B14" s="33"/>
    </row>
    <row r="15" spans="1:16" s="27" customFormat="1" ht="15.75">
      <c r="A15" s="24"/>
      <c r="B15" s="17"/>
      <c r="C15" s="17"/>
      <c r="D15" s="17"/>
      <c r="E15" s="17"/>
      <c r="F15" s="18"/>
      <c r="G15" s="18"/>
      <c r="H15" s="18"/>
      <c r="I15" s="24"/>
      <c r="J15" s="25"/>
      <c r="K15" s="17"/>
      <c r="L15" s="17"/>
      <c r="M15" s="17"/>
      <c r="N15" s="26"/>
      <c r="O15" s="17"/>
      <c r="P15" s="25"/>
    </row>
    <row r="16" spans="1:16" s="22" customFormat="1">
      <c r="N16" s="23"/>
    </row>
    <row r="17" spans="1:14" s="39" customFormat="1" ht="15.75" customHeight="1">
      <c r="A17" s="71" t="s">
        <v>14</v>
      </c>
      <c r="B17" s="71"/>
      <c r="C17" s="68">
        <v>46177</v>
      </c>
      <c r="D17" s="69"/>
      <c r="E17" s="69"/>
      <c r="F17" s="69"/>
      <c r="G17" s="46"/>
      <c r="H17" s="46"/>
      <c r="N17" s="45"/>
    </row>
    <row r="18" spans="1:14" s="32" customFormat="1" ht="15.75">
      <c r="A18" s="54"/>
      <c r="B18" s="54"/>
      <c r="C18" s="54"/>
      <c r="D18" s="28"/>
      <c r="E18" s="28"/>
      <c r="F18" s="29"/>
      <c r="G18" s="30"/>
      <c r="H18" s="31"/>
    </row>
    <row r="19" spans="1:14" ht="15">
      <c r="A19" s="12"/>
      <c r="B19"/>
      <c r="C19"/>
      <c r="D19" s="13"/>
      <c r="E19" s="13"/>
      <c r="F19" s="13"/>
      <c r="G19" s="13"/>
    </row>
  </sheetData>
  <mergeCells count="19">
    <mergeCell ref="A18:C18"/>
    <mergeCell ref="A6:B7"/>
    <mergeCell ref="M6:P6"/>
    <mergeCell ref="C6:C7"/>
    <mergeCell ref="D6:D7"/>
    <mergeCell ref="F6:H6"/>
    <mergeCell ref="J6:L6"/>
    <mergeCell ref="E6:E7"/>
    <mergeCell ref="A8:B8"/>
    <mergeCell ref="C17:F17"/>
    <mergeCell ref="A9:P9"/>
    <mergeCell ref="A17:B17"/>
    <mergeCell ref="H10:J10"/>
    <mergeCell ref="A12:P12"/>
    <mergeCell ref="C5:P5"/>
    <mergeCell ref="A3:P3"/>
    <mergeCell ref="A4:P4"/>
    <mergeCell ref="A2:P2"/>
    <mergeCell ref="M1:N1"/>
  </mergeCells>
  <phoneticPr fontId="0" type="noConversion"/>
  <pageMargins left="0.39370078740157483" right="0.39370078740157483" top="0.78740157480314965" bottom="0.39370078740157483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Ан-з рынка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МоисееваНВ</cp:lastModifiedBy>
  <cp:lastPrinted>2025-11-10T12:51:56Z</cp:lastPrinted>
  <dcterms:created xsi:type="dcterms:W3CDTF">2014-01-15T18:15:09Z</dcterms:created>
  <dcterms:modified xsi:type="dcterms:W3CDTF">2026-06-04T08:36:37Z</dcterms:modified>
</cp:coreProperties>
</file>