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/>
  <bookViews>
    <workbookView xWindow="0" yWindow="0" windowWidth="20805" windowHeight="9120"/>
  </bookViews>
  <sheets>
    <sheet name="Лист1" sheetId="1" r:id="rId1"/>
  </sheets>
  <calcPr calcId="145621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1" i="1" l="1"/>
  <c r="I11" i="1"/>
  <c r="M11" i="1" l="1"/>
  <c r="N11" i="1" s="1"/>
  <c r="L11" i="1"/>
  <c r="O11" i="1" s="1"/>
  <c r="G11" i="1" l="1"/>
  <c r="K12" i="1" l="1"/>
  <c r="I12" i="1"/>
  <c r="G12" i="1"/>
  <c r="O12" i="1" l="1"/>
</calcChain>
</file>

<file path=xl/sharedStrings.xml><?xml version="1.0" encoding="utf-8"?>
<sst xmlns="http://schemas.openxmlformats.org/spreadsheetml/2006/main" count="35" uniqueCount="31">
  <si>
    <t>Основные характеристики объекта закупки</t>
  </si>
  <si>
    <t>Согласно техническому заданию</t>
  </si>
  <si>
    <t>Расчет НМЦК</t>
  </si>
  <si>
    <t>№</t>
  </si>
  <si>
    <t>Наименование товара, услуги (работы)</t>
  </si>
  <si>
    <t>Кол-во</t>
  </si>
  <si>
    <t>Средняя квадратичное отклонение</t>
  </si>
  <si>
    <t>Коэффициент вариации</t>
  </si>
  <si>
    <t>Цена в руб. ед.</t>
  </si>
  <si>
    <t xml:space="preserve">Используемый метод определения НМЦК с обоснованием:
</t>
  </si>
  <si>
    <t>Примечание: В стоимость на оказание услуг включены все затраты организации, в том числе , налоги и сборы, установленные РФ, связанные с исполнением договора.</t>
  </si>
  <si>
    <t>1.</t>
  </si>
  <si>
    <t>Утверждаю:</t>
  </si>
  <si>
    <t xml:space="preserve">Метод сопостовимых рыночных цен </t>
  </si>
  <si>
    <t xml:space="preserve">В целях определения однородности совокупности значений выявленных цен, используемых в расчете НМЦК определен коэффициент вариации. 
* Коэффициент вариации цены определяется по следующей формуле:                  
где:
V - коэффициент вариации.
 - среднее квадратичное отклонение;
 - цена единицы товара, работы, услуги, указанная в источнике с номером i;
&lt;ц&gt; - средняя арифметическая величина цены единицы товара, работы, услуги;
n - количество значений, используемых в расчете.
Коэффициент вариации цены  по позиции 1 не превышает 33%, совокупность значений принимается однородной.
</t>
  </si>
  <si>
    <t>Единица измерения</t>
  </si>
  <si>
    <t>Сумма в руб.</t>
  </si>
  <si>
    <t>Средняя цена в руб.ед.</t>
  </si>
  <si>
    <t xml:space="preserve">Сумма средняя в руб. </t>
  </si>
  <si>
    <t>шт</t>
  </si>
  <si>
    <t>____________________П.В.Клачков</t>
  </si>
  <si>
    <t>Расчёт общей начальной (максимальной) цены за единицу товара договора  на поставку  сувенирной продукции для проведения мероприятий по финансовой грамотности населения для нужд Звенигородского филиала Финуниверситета.</t>
  </si>
  <si>
    <t>Ручка шариковая с логотипом Финансовый университет Звенигородский филиал</t>
  </si>
  <si>
    <t xml:space="preserve">поставщик 1                                                от 27.05.2026 № 35     </t>
  </si>
  <si>
    <t xml:space="preserve">поставщик 2                                                     от 27.05.2026 № б/н           </t>
  </si>
  <si>
    <t xml:space="preserve">поставщик 3                                                                       от 27.05.2026 № 88                         </t>
  </si>
  <si>
    <r>
      <t>Дата подготовки обоснования НМЦК: 27 мая</t>
    </r>
    <r>
      <rPr>
        <sz val="10"/>
        <rFont val="Times New Roman"/>
        <family val="1"/>
        <charset val="204"/>
      </rPr>
      <t xml:space="preserve"> 2026 г.</t>
    </r>
  </si>
  <si>
    <t>27 мая 2026 г.</t>
  </si>
  <si>
    <t>Экономист 2 категории</t>
  </si>
  <si>
    <t>Т.Г.Медникова</t>
  </si>
  <si>
    <r>
      <t xml:space="preserve">На основании проведенного анализа рынка определена как минимальная цена трех коммерческих предложений, НМЦК/НМЦ  составляет: 60,00 руб.                                                       </t>
    </r>
    <r>
      <rPr>
        <b/>
        <sz val="12"/>
        <rFont val="Times New Roman"/>
        <family val="1"/>
        <charset val="204"/>
      </rPr>
      <t xml:space="preserve">                   Максимальная цена договора составляет 4 200 руб. 00 коп.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</si>
</sst>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left" vertical="top" wrapText="1"/>
    </xf>
    <xf numFmtId="2" fontId="3" fillId="0" borderId="1" xfId="0" applyNumberFormat="1" applyFont="1" applyBorder="1" applyAlignment="1">
      <alignment horizontal="center" vertical="center" wrapText="1"/>
    </xf>
    <xf numFmtId="2" fontId="3" fillId="0" borderId="7" xfId="0" applyNumberFormat="1" applyFont="1" applyBorder="1" applyAlignment="1">
      <alignment horizontal="center" vertical="center" wrapText="1"/>
    </xf>
    <xf numFmtId="0" fontId="7" fillId="0" borderId="0" xfId="0" applyFont="1"/>
    <xf numFmtId="0" fontId="3" fillId="0" borderId="1" xfId="0" applyFont="1" applyBorder="1" applyAlignment="1">
      <alignment horizontal="center" vertical="center" wrapText="1"/>
    </xf>
    <xf numFmtId="0" fontId="8" fillId="0" borderId="0" xfId="0" applyFont="1"/>
    <xf numFmtId="0" fontId="3" fillId="0" borderId="1" xfId="0" applyFont="1" applyFill="1" applyBorder="1" applyAlignment="1">
      <alignment wrapText="1"/>
    </xf>
    <xf numFmtId="0" fontId="0" fillId="0" borderId="0" xfId="0" applyAlignment="1">
      <alignment horizontal="left"/>
    </xf>
    <xf numFmtId="0" fontId="1" fillId="0" borderId="0" xfId="0" applyFont="1" applyAlignment="1">
      <alignment wrapText="1"/>
    </xf>
    <xf numFmtId="0" fontId="1" fillId="0" borderId="0" xfId="0" applyFont="1" applyFill="1" applyAlignment="1">
      <alignment wrapText="1"/>
    </xf>
    <xf numFmtId="0" fontId="1" fillId="0" borderId="0" xfId="0" applyFont="1" applyAlignment="1">
      <alignment horizontal="right" vertical="top"/>
    </xf>
    <xf numFmtId="4" fontId="2" fillId="0" borderId="0" xfId="0" applyNumberFormat="1" applyFont="1" applyAlignment="1">
      <alignment horizontal="right" vertical="top"/>
    </xf>
    <xf numFmtId="2" fontId="3" fillId="0" borderId="3" xfId="0" applyNumberFormat="1" applyFont="1" applyBorder="1" applyAlignment="1">
      <alignment horizontal="center" vertical="center" wrapText="1"/>
    </xf>
    <xf numFmtId="0" fontId="1" fillId="2" borderId="9" xfId="0" applyFont="1" applyFill="1" applyBorder="1" applyAlignment="1">
      <alignment vertical="center" wrapText="1"/>
    </xf>
    <xf numFmtId="0" fontId="1" fillId="2" borderId="9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 wrapText="1"/>
    </xf>
    <xf numFmtId="2" fontId="3" fillId="0" borderId="10" xfId="0" applyNumberFormat="1" applyFont="1" applyBorder="1" applyAlignment="1">
      <alignment horizontal="center" vertical="center" wrapText="1"/>
    </xf>
    <xf numFmtId="2" fontId="3" fillId="3" borderId="10" xfId="0" applyNumberFormat="1" applyFont="1" applyFill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center" vertical="center" wrapText="1"/>
    </xf>
    <xf numFmtId="4" fontId="10" fillId="0" borderId="1" xfId="0" applyNumberFormat="1" applyFont="1" applyFill="1" applyBorder="1" applyAlignment="1">
      <alignment horizontal="center" vertical="center" wrapText="1"/>
    </xf>
    <xf numFmtId="2" fontId="7" fillId="0" borderId="4" xfId="0" applyNumberFormat="1" applyFont="1" applyBorder="1" applyAlignment="1">
      <alignment horizontal="center" vertical="center" wrapText="1"/>
    </xf>
    <xf numFmtId="2" fontId="7" fillId="0" borderId="4" xfId="0" applyNumberFormat="1" applyFont="1" applyBorder="1" applyAlignment="1" applyProtection="1">
      <alignment horizontal="center" vertical="center" wrapText="1"/>
      <protection hidden="1"/>
    </xf>
    <xf numFmtId="0" fontId="3" fillId="0" borderId="1" xfId="0" applyFont="1" applyBorder="1" applyAlignment="1">
      <alignment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2" fontId="3" fillId="0" borderId="7" xfId="0" applyNumberFormat="1" applyFont="1" applyBorder="1" applyAlignment="1">
      <alignment horizontal="center" vertical="center" wrapText="1"/>
    </xf>
    <xf numFmtId="2" fontId="5" fillId="0" borderId="4" xfId="0" applyNumberFormat="1" applyFont="1" applyBorder="1" applyAlignment="1">
      <alignment horizontal="center" vertical="center" wrapText="1"/>
    </xf>
    <xf numFmtId="2" fontId="5" fillId="0" borderId="7" xfId="0" applyNumberFormat="1" applyFont="1" applyBorder="1" applyAlignment="1">
      <alignment horizontal="center" vertical="center" wrapText="1"/>
    </xf>
    <xf numFmtId="0" fontId="11" fillId="0" borderId="8" xfId="0" applyFont="1" applyBorder="1" applyAlignment="1">
      <alignment horizontal="left" vertical="center" wrapText="1"/>
    </xf>
    <xf numFmtId="0" fontId="11" fillId="0" borderId="9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6" fillId="0" borderId="0" xfId="0" applyFont="1" applyAlignment="1">
      <alignment horizontal="left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3" fillId="0" borderId="4" xfId="0" applyFont="1" applyBorder="1" applyAlignment="1">
      <alignment vertical="top" wrapText="1"/>
    </xf>
    <xf numFmtId="0" fontId="3" fillId="0" borderId="6" xfId="0" applyFont="1" applyBorder="1" applyAlignment="1">
      <alignment vertical="top" wrapText="1"/>
    </xf>
    <xf numFmtId="0" fontId="3" fillId="0" borderId="7" xfId="0" applyFont="1" applyBorder="1" applyAlignment="1">
      <alignment vertical="top" wrapText="1"/>
    </xf>
    <xf numFmtId="0" fontId="3" fillId="0" borderId="6" xfId="0" applyFont="1" applyBorder="1" applyAlignment="1">
      <alignment horizontal="center" vertical="center" wrapText="1"/>
    </xf>
    <xf numFmtId="2" fontId="3" fillId="0" borderId="6" xfId="0" applyNumberFormat="1" applyFont="1" applyBorder="1" applyAlignment="1">
      <alignment horizontal="center" vertical="center" wrapText="1"/>
    </xf>
    <xf numFmtId="2" fontId="3" fillId="0" borderId="2" xfId="0" applyNumberFormat="1" applyFont="1" applyBorder="1" applyAlignment="1">
      <alignment horizontal="center" vertical="center" wrapText="1"/>
    </xf>
    <xf numFmtId="2" fontId="3" fillId="0" borderId="5" xfId="0" applyNumberFormat="1" applyFont="1" applyBorder="1" applyAlignment="1">
      <alignment horizontal="center" vertical="center" wrapText="1"/>
    </xf>
    <xf numFmtId="2" fontId="3" fillId="0" borderId="3" xfId="0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355904</xdr:colOff>
      <xdr:row>15</xdr:row>
      <xdr:rowOff>301182</xdr:rowOff>
    </xdr:from>
    <xdr:to>
      <xdr:col>6</xdr:col>
      <xdr:colOff>495300</xdr:colOff>
      <xdr:row>15</xdr:row>
      <xdr:rowOff>838199</xdr:rowOff>
    </xdr:to>
    <xdr:pic>
      <xdr:nvPicPr>
        <xdr:cNvPr id="2" name="Рисунок 8" descr="http://base.garant.ru/files/base/70473958/1283056888.png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4880279" y="5930457"/>
          <a:ext cx="834721" cy="537017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8"/>
  <sheetViews>
    <sheetView tabSelected="1" topLeftCell="A10" zoomScaleNormal="100" workbookViewId="0">
      <selection activeCell="A14" sqref="A14:O14"/>
    </sheetView>
  </sheetViews>
  <sheetFormatPr defaultRowHeight="15" x14ac:dyDescent="0.25"/>
  <cols>
    <col min="1" max="1" width="15.28515625" customWidth="1"/>
    <col min="2" max="2" width="5.140625" customWidth="1"/>
    <col min="3" max="3" width="18.28515625" customWidth="1"/>
    <col min="4" max="4" width="10.5703125" customWidth="1"/>
    <col min="5" max="5" width="9.140625" customWidth="1"/>
    <col min="6" max="6" width="14" customWidth="1"/>
    <col min="7" max="7" width="10.42578125" customWidth="1"/>
    <col min="8" max="8" width="13.7109375" customWidth="1"/>
    <col min="9" max="9" width="10.5703125" customWidth="1"/>
    <col min="10" max="10" width="12.28515625" customWidth="1"/>
    <col min="11" max="11" width="10.85546875" customWidth="1"/>
    <col min="12" max="12" width="10.42578125" customWidth="1"/>
    <col min="13" max="13" width="11.5703125" customWidth="1"/>
    <col min="14" max="14" width="10.85546875" customWidth="1"/>
    <col min="15" max="15" width="10.7109375" customWidth="1"/>
  </cols>
  <sheetData>
    <row r="1" spans="1:17" ht="15.75" x14ac:dyDescent="0.25">
      <c r="L1" s="46" t="s">
        <v>12</v>
      </c>
      <c r="M1" s="46"/>
      <c r="N1" s="46"/>
      <c r="O1" s="46"/>
    </row>
    <row r="2" spans="1:17" x14ac:dyDescent="0.25">
      <c r="L2" s="1"/>
      <c r="M2" s="1"/>
      <c r="N2" s="1"/>
      <c r="O2" s="1"/>
    </row>
    <row r="3" spans="1:17" x14ac:dyDescent="0.25">
      <c r="L3" s="47" t="s">
        <v>20</v>
      </c>
      <c r="M3" s="47"/>
      <c r="N3" s="47"/>
      <c r="O3" s="47"/>
    </row>
    <row r="4" spans="1:17" x14ac:dyDescent="0.25">
      <c r="L4" s="47" t="s">
        <v>27</v>
      </c>
      <c r="M4" s="47"/>
      <c r="N4" s="47"/>
      <c r="O4" s="47"/>
    </row>
    <row r="5" spans="1:17" ht="8.25" customHeight="1" x14ac:dyDescent="0.25">
      <c r="L5" s="9"/>
      <c r="M5" s="9"/>
      <c r="N5" s="9"/>
      <c r="O5" s="9"/>
    </row>
    <row r="6" spans="1:17" s="1" customFormat="1" ht="30" customHeight="1" x14ac:dyDescent="0.3">
      <c r="A6" s="41" t="s">
        <v>21</v>
      </c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</row>
    <row r="7" spans="1:17" ht="43.5" customHeight="1" x14ac:dyDescent="0.25">
      <c r="A7" s="8" t="s">
        <v>0</v>
      </c>
      <c r="B7" s="43" t="s">
        <v>1</v>
      </c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5"/>
    </row>
    <row r="8" spans="1:17" ht="78.75" customHeight="1" x14ac:dyDescent="0.25">
      <c r="A8" s="2" t="s">
        <v>9</v>
      </c>
      <c r="B8" s="56" t="s">
        <v>13</v>
      </c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</row>
    <row r="9" spans="1:17" ht="42.75" customHeight="1" x14ac:dyDescent="0.25">
      <c r="A9" s="48" t="s">
        <v>2</v>
      </c>
      <c r="B9" s="39" t="s">
        <v>3</v>
      </c>
      <c r="C9" s="39" t="s">
        <v>4</v>
      </c>
      <c r="D9" s="39" t="s">
        <v>15</v>
      </c>
      <c r="E9" s="30" t="s">
        <v>5</v>
      </c>
      <c r="F9" s="53" t="s">
        <v>23</v>
      </c>
      <c r="G9" s="54"/>
      <c r="H9" s="55" t="s">
        <v>24</v>
      </c>
      <c r="I9" s="54"/>
      <c r="J9" s="53" t="s">
        <v>25</v>
      </c>
      <c r="K9" s="54"/>
      <c r="L9" s="30" t="s">
        <v>17</v>
      </c>
      <c r="M9" s="32" t="s">
        <v>6</v>
      </c>
      <c r="N9" s="32" t="s">
        <v>7</v>
      </c>
      <c r="O9" s="30" t="s">
        <v>18</v>
      </c>
    </row>
    <row r="10" spans="1:17" ht="29.25" customHeight="1" x14ac:dyDescent="0.25">
      <c r="A10" s="49"/>
      <c r="B10" s="51"/>
      <c r="C10" s="51"/>
      <c r="D10" s="40"/>
      <c r="E10" s="52"/>
      <c r="F10" s="3" t="s">
        <v>8</v>
      </c>
      <c r="G10" s="3" t="s">
        <v>16</v>
      </c>
      <c r="H10" s="3" t="s">
        <v>8</v>
      </c>
      <c r="I10" s="3" t="s">
        <v>16</v>
      </c>
      <c r="J10" s="4" t="s">
        <v>8</v>
      </c>
      <c r="K10" s="4" t="s">
        <v>16</v>
      </c>
      <c r="L10" s="31"/>
      <c r="M10" s="33"/>
      <c r="N10" s="33"/>
      <c r="O10" s="31"/>
    </row>
    <row r="11" spans="1:17" ht="75.75" customHeight="1" x14ac:dyDescent="0.25">
      <c r="A11" s="49"/>
      <c r="B11" s="6" t="s">
        <v>11</v>
      </c>
      <c r="C11" s="24" t="s">
        <v>22</v>
      </c>
      <c r="D11" s="25" t="s">
        <v>19</v>
      </c>
      <c r="E11" s="26">
        <v>1</v>
      </c>
      <c r="F11" s="21">
        <v>60</v>
      </c>
      <c r="G11" s="22">
        <f>E11*F11</f>
        <v>60</v>
      </c>
      <c r="H11" s="21">
        <v>75</v>
      </c>
      <c r="I11" s="22">
        <f>E11*H11</f>
        <v>75</v>
      </c>
      <c r="J11" s="21">
        <v>70</v>
      </c>
      <c r="K11" s="23">
        <f>E11*J11</f>
        <v>70</v>
      </c>
      <c r="L11" s="23">
        <f t="shared" ref="L11" si="0">(F11+H11+J11)/3</f>
        <v>68.333333333333329</v>
      </c>
      <c r="M11" s="23">
        <f t="shared" ref="M11" si="1">_xlfn.STDEV.S(F11,H11,J11)</f>
        <v>7.6376261582597342</v>
      </c>
      <c r="N11" s="23">
        <f>M11/L11*100</f>
        <v>11.177013890136198</v>
      </c>
      <c r="O11" s="23">
        <f t="shared" ref="O11" si="2">(ROUND(((L11*E11)*100),0))/100</f>
        <v>68.33</v>
      </c>
    </row>
    <row r="12" spans="1:17" ht="27.75" customHeight="1" x14ac:dyDescent="0.25">
      <c r="A12" s="49"/>
      <c r="B12" s="6"/>
      <c r="C12" s="15"/>
      <c r="D12" s="16"/>
      <c r="E12" s="17"/>
      <c r="F12" s="18"/>
      <c r="G12" s="20">
        <f>SUM(G11:G11)</f>
        <v>60</v>
      </c>
      <c r="H12" s="19"/>
      <c r="I12" s="20">
        <f>SUM(I11:I11)</f>
        <v>75</v>
      </c>
      <c r="J12" s="18"/>
      <c r="K12" s="20">
        <f>SUM(K11:K11)</f>
        <v>70</v>
      </c>
      <c r="L12" s="14"/>
      <c r="M12" s="14"/>
      <c r="N12" s="14"/>
      <c r="O12" s="20">
        <f>SUM(O11:O11)</f>
        <v>68.33</v>
      </c>
    </row>
    <row r="13" spans="1:17" ht="40.5" customHeight="1" x14ac:dyDescent="0.25">
      <c r="A13" s="50"/>
      <c r="B13" s="34" t="s">
        <v>30</v>
      </c>
      <c r="C13" s="35"/>
      <c r="D13" s="35"/>
      <c r="E13" s="35"/>
      <c r="F13" s="36"/>
      <c r="G13" s="36"/>
      <c r="H13" s="36"/>
      <c r="I13" s="36"/>
      <c r="J13" s="36"/>
      <c r="K13" s="36"/>
      <c r="L13" s="36"/>
      <c r="M13" s="36"/>
      <c r="N13" s="36"/>
      <c r="O13" s="37"/>
    </row>
    <row r="14" spans="1:17" ht="15" customHeight="1" x14ac:dyDescent="0.25">
      <c r="A14" s="27" t="s">
        <v>26</v>
      </c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9"/>
    </row>
    <row r="15" spans="1:17" ht="32.25" customHeight="1" x14ac:dyDescent="0.25">
      <c r="A15" s="57" t="s">
        <v>10</v>
      </c>
      <c r="B15" s="57"/>
      <c r="C15" s="57"/>
      <c r="D15" s="57"/>
      <c r="E15" s="57"/>
      <c r="F15" s="57"/>
      <c r="G15" s="57"/>
      <c r="H15" s="57"/>
      <c r="I15" s="57"/>
      <c r="J15" s="57"/>
    </row>
    <row r="16" spans="1:17" s="1" customFormat="1" ht="144" customHeight="1" x14ac:dyDescent="0.25">
      <c r="B16" s="38" t="s">
        <v>14</v>
      </c>
      <c r="C16" s="38"/>
      <c r="D16" s="38"/>
      <c r="E16" s="38"/>
      <c r="F16" s="38"/>
      <c r="G16" s="38"/>
      <c r="H16" s="38"/>
      <c r="I16" s="38"/>
      <c r="J16" s="38"/>
      <c r="K16" s="38"/>
      <c r="L16" s="10"/>
      <c r="M16" s="11"/>
      <c r="N16" s="10"/>
      <c r="P16" s="12"/>
      <c r="Q16" s="13"/>
    </row>
    <row r="18" spans="1:7" s="5" customFormat="1" ht="15.75" x14ac:dyDescent="0.25">
      <c r="A18" s="7"/>
      <c r="C18" s="7" t="s">
        <v>28</v>
      </c>
      <c r="G18" s="7" t="s">
        <v>29</v>
      </c>
    </row>
  </sheetData>
  <mergeCells count="22">
    <mergeCell ref="B16:K16"/>
    <mergeCell ref="D9:D10"/>
    <mergeCell ref="A6:O6"/>
    <mergeCell ref="B7:O7"/>
    <mergeCell ref="L1:O1"/>
    <mergeCell ref="L3:O3"/>
    <mergeCell ref="L4:O4"/>
    <mergeCell ref="A9:A13"/>
    <mergeCell ref="B9:B10"/>
    <mergeCell ref="C9:C10"/>
    <mergeCell ref="E9:E10"/>
    <mergeCell ref="F9:G9"/>
    <mergeCell ref="H9:I9"/>
    <mergeCell ref="J9:K9"/>
    <mergeCell ref="B8:O8"/>
    <mergeCell ref="A15:J15"/>
    <mergeCell ref="A14:O14"/>
    <mergeCell ref="L9:L10"/>
    <mergeCell ref="M9:M10"/>
    <mergeCell ref="N9:N10"/>
    <mergeCell ref="O9:O10"/>
    <mergeCell ref="B13:O13"/>
  </mergeCells>
  <pageMargins left="0.7" right="0.7" top="0.75" bottom="0.75" header="0.3" footer="0.3"/>
  <pageSetup paperSize="9"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2026-05-27T10:13:33Z</dcterms:modified>
</cp:coreProperties>
</file>