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Реестры ГК\2026\Копии ГК 2026\_Березка\Поставка (Картриджи)\"/>
    </mc:Choice>
  </mc:AlternateContent>
  <bookViews>
    <workbookView xWindow="-120" yWindow="-120" windowWidth="29040" windowHeight="15840"/>
  </bookViews>
  <sheets>
    <sheet name="Дораб ЕГАИС" sheetId="16" r:id="rId1"/>
  </sheets>
  <definedNames>
    <definedName name="Print_Area" localSheetId="0">'Дораб ЕГАИС'!$A$1:$P$8</definedName>
    <definedName name="_xlnm.Print_Area" localSheetId="0">'Дораб ЕГАИС'!$A$1:$R$24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6" l="1"/>
  <c r="L10" i="16"/>
  <c r="R10" i="16" s="1"/>
  <c r="O9" i="16"/>
  <c r="L9" i="16"/>
  <c r="R9" i="16" s="1"/>
  <c r="P10" i="16" l="1"/>
  <c r="P9" i="16"/>
  <c r="O11" i="16"/>
  <c r="P11" i="16" s="1"/>
  <c r="L11" i="16"/>
  <c r="R11" i="16" s="1"/>
  <c r="O8" i="16" l="1"/>
  <c r="L8" i="16"/>
  <c r="R8" i="16" s="1"/>
  <c r="R12" i="16" s="1"/>
  <c r="P8" i="16" l="1"/>
</calcChain>
</file>

<file path=xl/sharedStrings.xml><?xml version="1.0" encoding="utf-8"?>
<sst xmlns="http://schemas.openxmlformats.org/spreadsheetml/2006/main" count="29" uniqueCount="28">
  <si>
    <t>ОБОСНОВАНИЕ НАЧАЛЬНОЙ (МАКСИМАЛЬНОЙ) ЦЕНЫ КОНТРАКТА</t>
  </si>
  <si>
    <t>Исполнитель:</t>
  </si>
  <si>
    <t>Заказчик:</t>
  </si>
  <si>
    <t>Среднее арифметическое значение</t>
  </si>
  <si>
    <t>Коэффициент вариации, %</t>
  </si>
  <si>
    <t>Среднее квадратическое отклонение</t>
  </si>
  <si>
    <t>Описание объекта закупки</t>
  </si>
  <si>
    <t>Стоимость, руб.</t>
  </si>
  <si>
    <t xml:space="preserve">Начальник одела методологического обеспеченя цифровой трансформции Управления цифровой трансформации и информатизации </t>
  </si>
  <si>
    <t>О.В. Рябова</t>
  </si>
  <si>
    <t>Количество, шт.</t>
  </si>
  <si>
    <t>ИТОГО :</t>
  </si>
  <si>
    <t>Расчет начальной (максимальной) цены контракта методом сопоставимых рыночных цен (анализ рынка)</t>
  </si>
  <si>
    <t>Стоимость за  1 штуку, Скриншот №1</t>
  </si>
  <si>
    <t>Стоимость за  1 штуку, Скриншот №2</t>
  </si>
  <si>
    <t>Стоимость за  1 штуку, Скриншот №3</t>
  </si>
  <si>
    <t>Стоимость за  1 штуку, Скриншот №4</t>
  </si>
  <si>
    <t>Стоимость за  1 штуку, Скриншот №5</t>
  </si>
  <si>
    <t>______________</t>
  </si>
  <si>
    <t xml:space="preserve">Картридж HP 26X (NV Print CF226Х)
</t>
  </si>
  <si>
    <t>Картридж HP 59X (NV Print CF259Х)</t>
  </si>
  <si>
    <t>Картридж HP 508X (NV Print  CF360X)</t>
  </si>
  <si>
    <t>Картридж Гравитон ГК400012Ч</t>
  </si>
  <si>
    <t xml:space="preserve">Поставка запасных частей и принадлежности прочих офисных машин, картриджей для организационной техники </t>
  </si>
  <si>
    <t xml:space="preserve">Заместитель руководителя Федеральной службы по контролю за алкогольным и табачным рынками </t>
  </si>
  <si>
    <t>Ю.Л. Васильченко</t>
  </si>
  <si>
    <t>Определить начальную (максимальную) цену контракта (НМЦК) по мероприятию по информатизации 160.00100160.16.Э.814.26 в размере  449 855,24 руб.
Коэффициент вариации цен не превышает 33% - цены являются однородными.
Информация о валюте, используемой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установленный Центральным банком Российской Федерации и используемый при оплате контракта - не применяется</t>
  </si>
  <si>
    <t>Дата подготовки обоснования НМЦК: 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</si>
</sst>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/>
    <xf numFmtId="4" fontId="3" fillId="0" borderId="0" xfId="0" applyNumberFormat="1" applyFont="1"/>
    <xf numFmtId="4" fontId="3" fillId="0" borderId="0" xfId="0" applyNumberFormat="1" applyFont="1" applyFill="1"/>
    <xf numFmtId="0" fontId="3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4" fontId="10" fillId="0" borderId="21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/>
    <xf numFmtId="4" fontId="8" fillId="0" borderId="2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topLeftCell="A5" zoomScaleNormal="100" zoomScaleSheetLayoutView="100" workbookViewId="0">
      <selection activeCell="A16" sqref="A16"/>
    </sheetView>
  </sheetViews>
  <sheetFormatPr defaultColWidth="8.85546875" defaultRowHeight="15.75" x14ac:dyDescent="0.25"/>
  <cols>
    <col min="1" max="1" width="3.7109375" style="1" customWidth="1"/>
    <col min="2" max="2" width="13.7109375" style="1" hidden="1" customWidth="1"/>
    <col min="3" max="3" width="12.85546875" style="1" customWidth="1"/>
    <col min="4" max="4" width="6.7109375" style="1" customWidth="1"/>
    <col min="5" max="5" width="9" style="1" customWidth="1"/>
    <col min="6" max="6" width="15.7109375" style="1" customWidth="1"/>
    <col min="7" max="7" width="16.7109375" style="1" customWidth="1"/>
    <col min="8" max="8" width="16.5703125" style="1" customWidth="1"/>
    <col min="9" max="9" width="8.42578125" style="1" customWidth="1"/>
    <col min="10" max="10" width="3" style="1" customWidth="1"/>
    <col min="11" max="11" width="6.5703125" style="1" customWidth="1"/>
    <col min="12" max="12" width="7.5703125" style="1" customWidth="1"/>
    <col min="13" max="13" width="6.5703125" style="1" customWidth="1"/>
    <col min="14" max="14" width="3.7109375" style="1" customWidth="1"/>
    <col min="15" max="15" width="18.140625" style="1" customWidth="1"/>
    <col min="16" max="16" width="14.85546875" style="1" customWidth="1"/>
    <col min="17" max="17" width="14.42578125" style="1" customWidth="1"/>
    <col min="18" max="18" width="18.42578125" style="1" customWidth="1"/>
    <col min="19" max="19" width="15.85546875" style="1" customWidth="1"/>
    <col min="20" max="20" width="14.7109375" style="1" customWidth="1"/>
    <col min="21" max="21" width="25.28515625" style="1" customWidth="1"/>
    <col min="22" max="22" width="10.140625" style="1" customWidth="1"/>
    <col min="23" max="23" width="14.85546875" style="1" customWidth="1"/>
    <col min="24" max="16384" width="8.85546875" style="1"/>
  </cols>
  <sheetData>
    <row r="1" spans="1:21" ht="21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7"/>
    </row>
    <row r="2" spans="1:21" ht="9.75" customHeight="1" thickBot="1" x14ac:dyDescent="0.3"/>
    <row r="3" spans="1:21" ht="24" customHeight="1" thickBot="1" x14ac:dyDescent="0.3">
      <c r="A3" s="57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 spans="1:21" ht="22.5" customHeight="1" thickBot="1" x14ac:dyDescent="0.3">
      <c r="A4" s="60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2"/>
    </row>
    <row r="5" spans="1:21" ht="27" customHeight="1" thickBot="1" x14ac:dyDescent="0.3">
      <c r="A5" s="20" t="s">
        <v>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T5" s="6"/>
      <c r="U5" s="6"/>
    </row>
    <row r="6" spans="1:21" ht="21.75" customHeight="1" x14ac:dyDescent="0.25">
      <c r="A6" s="46"/>
      <c r="B6" s="47"/>
      <c r="C6" s="48"/>
      <c r="D6" s="47" t="s">
        <v>13</v>
      </c>
      <c r="E6" s="47"/>
      <c r="F6" s="55" t="s">
        <v>14</v>
      </c>
      <c r="G6" s="55" t="s">
        <v>15</v>
      </c>
      <c r="H6" s="55" t="s">
        <v>16</v>
      </c>
      <c r="I6" s="47" t="s">
        <v>17</v>
      </c>
      <c r="J6" s="47"/>
      <c r="K6" s="47"/>
      <c r="L6" s="63" t="s">
        <v>3</v>
      </c>
      <c r="M6" s="47"/>
      <c r="N6" s="48"/>
      <c r="O6" s="29" t="s">
        <v>5</v>
      </c>
      <c r="P6" s="29" t="s">
        <v>4</v>
      </c>
      <c r="Q6" s="29" t="s">
        <v>10</v>
      </c>
      <c r="R6" s="18" t="s">
        <v>7</v>
      </c>
    </row>
    <row r="7" spans="1:21" ht="27" customHeight="1" thickBot="1" x14ac:dyDescent="0.3">
      <c r="A7" s="49"/>
      <c r="B7" s="50"/>
      <c r="C7" s="51"/>
      <c r="D7" s="50"/>
      <c r="E7" s="50"/>
      <c r="F7" s="56"/>
      <c r="G7" s="56"/>
      <c r="H7" s="56"/>
      <c r="I7" s="50"/>
      <c r="J7" s="50"/>
      <c r="K7" s="50"/>
      <c r="L7" s="64"/>
      <c r="M7" s="50"/>
      <c r="N7" s="51"/>
      <c r="O7" s="30"/>
      <c r="P7" s="30"/>
      <c r="Q7" s="30"/>
      <c r="R7" s="19"/>
    </row>
    <row r="8" spans="1:21" ht="41.25" customHeight="1" thickBot="1" x14ac:dyDescent="0.3">
      <c r="A8" s="52" t="s">
        <v>19</v>
      </c>
      <c r="B8" s="53"/>
      <c r="C8" s="54"/>
      <c r="D8" s="26">
        <v>850</v>
      </c>
      <c r="E8" s="27"/>
      <c r="F8" s="12">
        <v>816</v>
      </c>
      <c r="G8" s="12">
        <v>714</v>
      </c>
      <c r="H8" s="12">
        <v>896.87</v>
      </c>
      <c r="I8" s="28">
        <v>809</v>
      </c>
      <c r="J8" s="26"/>
      <c r="K8" s="26"/>
      <c r="L8" s="26">
        <f>(D8+F8+G8+H8+I8)/5</f>
        <v>817.17399999999998</v>
      </c>
      <c r="M8" s="26"/>
      <c r="N8" s="26"/>
      <c r="O8" s="12">
        <f>_xlfn.STDEV.S(D8:K8)</f>
        <v>67.346242508398348</v>
      </c>
      <c r="P8" s="13">
        <f>(O8/L8)*100</f>
        <v>8.2413589404947238</v>
      </c>
      <c r="Q8" s="14">
        <v>60</v>
      </c>
      <c r="R8" s="15">
        <f>L8*Q8</f>
        <v>49030.44</v>
      </c>
      <c r="S8" s="5"/>
      <c r="T8" s="5"/>
      <c r="U8" s="4"/>
    </row>
    <row r="9" spans="1:21" ht="33" customHeight="1" thickBot="1" x14ac:dyDescent="0.3">
      <c r="A9" s="31" t="s">
        <v>20</v>
      </c>
      <c r="B9" s="32"/>
      <c r="C9" s="33"/>
      <c r="D9" s="26">
        <v>1450</v>
      </c>
      <c r="E9" s="27"/>
      <c r="F9" s="17">
        <v>1420</v>
      </c>
      <c r="G9" s="17">
        <v>1602</v>
      </c>
      <c r="H9" s="17">
        <v>1988</v>
      </c>
      <c r="I9" s="28">
        <v>1339</v>
      </c>
      <c r="J9" s="26"/>
      <c r="K9" s="26"/>
      <c r="L9" s="26">
        <f>(D9+F9+G9+H9+I9)/5</f>
        <v>1559.8</v>
      </c>
      <c r="M9" s="26"/>
      <c r="N9" s="26"/>
      <c r="O9" s="17">
        <f>_xlfn.STDEV.S(D9:K9)</f>
        <v>257.62802642569807</v>
      </c>
      <c r="P9" s="13">
        <f>(O9/L9)*100</f>
        <v>16.51673460864842</v>
      </c>
      <c r="Q9" s="14">
        <v>51</v>
      </c>
      <c r="R9" s="15">
        <f>L9*Q9</f>
        <v>79549.8</v>
      </c>
      <c r="S9" s="5"/>
      <c r="T9" s="5"/>
      <c r="U9" s="4"/>
    </row>
    <row r="10" spans="1:21" ht="33.75" customHeight="1" thickBot="1" x14ac:dyDescent="0.3">
      <c r="A10" s="31" t="s">
        <v>21</v>
      </c>
      <c r="B10" s="32"/>
      <c r="C10" s="33"/>
      <c r="D10" s="26">
        <v>1921</v>
      </c>
      <c r="E10" s="27"/>
      <c r="F10" s="17">
        <v>2228</v>
      </c>
      <c r="G10" s="17">
        <v>2074</v>
      </c>
      <c r="H10" s="17">
        <v>1961</v>
      </c>
      <c r="I10" s="28">
        <v>2269</v>
      </c>
      <c r="J10" s="26"/>
      <c r="K10" s="26"/>
      <c r="L10" s="26">
        <f>(D10+F10+G10+H10+I10)/5</f>
        <v>2090.6</v>
      </c>
      <c r="M10" s="26"/>
      <c r="N10" s="26"/>
      <c r="O10" s="17">
        <f>_xlfn.STDEV.S(D10:K10)</f>
        <v>155.35539900499114</v>
      </c>
      <c r="P10" s="13">
        <f>(O10/L10)*100</f>
        <v>7.4311393382278368</v>
      </c>
      <c r="Q10" s="14">
        <v>15</v>
      </c>
      <c r="R10" s="15">
        <f>L10*Q10</f>
        <v>31359</v>
      </c>
      <c r="S10" s="5"/>
      <c r="T10" s="5"/>
      <c r="U10" s="4"/>
    </row>
    <row r="11" spans="1:21" ht="33.75" customHeight="1" thickBot="1" x14ac:dyDescent="0.3">
      <c r="A11" s="31" t="s">
        <v>22</v>
      </c>
      <c r="B11" s="32"/>
      <c r="C11" s="33"/>
      <c r="D11" s="26">
        <v>13020</v>
      </c>
      <c r="E11" s="27"/>
      <c r="F11" s="12">
        <v>15610</v>
      </c>
      <c r="G11" s="12">
        <v>14734</v>
      </c>
      <c r="H11" s="12">
        <v>14365</v>
      </c>
      <c r="I11" s="28">
        <v>14750</v>
      </c>
      <c r="J11" s="26"/>
      <c r="K11" s="26"/>
      <c r="L11" s="26">
        <f>(D11+F11+G11+H11+I11)/5</f>
        <v>14495.8</v>
      </c>
      <c r="M11" s="26"/>
      <c r="N11" s="26"/>
      <c r="O11" s="12">
        <f>_xlfn.STDEV.S(D11:K11)</f>
        <v>943.11886843599939</v>
      </c>
      <c r="P11" s="13">
        <f>(O11/L11)*100</f>
        <v>6.5061525989321005</v>
      </c>
      <c r="Q11" s="14">
        <v>20</v>
      </c>
      <c r="R11" s="15">
        <f>L11*Q11</f>
        <v>289916</v>
      </c>
      <c r="S11" s="5"/>
      <c r="T11" s="5"/>
      <c r="U11" s="4"/>
    </row>
    <row r="12" spans="1:21" ht="27" customHeight="1" thickBot="1" x14ac:dyDescent="0.3">
      <c r="A12" s="36" t="s">
        <v>11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R12" s="11">
        <f>R8+R9+R10+R11</f>
        <v>449855.24</v>
      </c>
      <c r="U12" s="4"/>
    </row>
    <row r="13" spans="1:21" ht="92.25" customHeight="1" thickBot="1" x14ac:dyDescent="0.3">
      <c r="A13" s="23" t="s">
        <v>26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</row>
    <row r="14" spans="1:21" ht="10.5" customHeight="1" x14ac:dyDescent="0.25">
      <c r="A14" s="39" t="s">
        <v>27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spans="1:21" ht="9" customHeight="1" thickBot="1" x14ac:dyDescent="0.3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/>
    </row>
    <row r="16" spans="1:21" ht="13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5.5" customHeight="1" x14ac:dyDescent="0.25">
      <c r="A17" s="3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45" customHeight="1" x14ac:dyDescent="0.25">
      <c r="A18" s="35" t="s">
        <v>8</v>
      </c>
      <c r="B18" s="35"/>
      <c r="C18" s="35"/>
      <c r="D18" s="35"/>
      <c r="E18" s="35"/>
      <c r="F18" s="35"/>
      <c r="G18" s="16"/>
      <c r="H18" s="16"/>
      <c r="I18" s="34" t="s">
        <v>9</v>
      </c>
      <c r="J18" s="34"/>
      <c r="K18" s="34"/>
      <c r="L18" s="2"/>
      <c r="M18" s="2"/>
      <c r="N18" s="2"/>
      <c r="O18" s="2"/>
      <c r="P18" s="2"/>
      <c r="Q18" s="2"/>
    </row>
    <row r="19" spans="1:17" ht="21" customHeight="1" x14ac:dyDescent="0.25">
      <c r="A19" s="35"/>
      <c r="B19" s="35"/>
      <c r="C19" s="35"/>
      <c r="D19" s="35"/>
      <c r="E19" s="35"/>
      <c r="F19" s="35"/>
      <c r="G19" s="16"/>
      <c r="H19" s="16" t="s">
        <v>18</v>
      </c>
      <c r="I19" s="34"/>
      <c r="J19" s="34"/>
      <c r="K19" s="34"/>
      <c r="L19" s="2"/>
      <c r="M19" s="2"/>
      <c r="N19" s="2"/>
      <c r="O19" s="2"/>
      <c r="P19" s="2"/>
      <c r="Q19" s="2"/>
    </row>
    <row r="20" spans="1:17" ht="13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2"/>
      <c r="M20" s="2"/>
      <c r="N20" s="2"/>
      <c r="O20" s="2"/>
      <c r="P20" s="2"/>
      <c r="Q20" s="2"/>
    </row>
    <row r="21" spans="1:17" ht="25.5" customHeight="1" x14ac:dyDescent="0.25">
      <c r="A21" s="9" t="s">
        <v>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7" ht="20.25" customHeight="1" x14ac:dyDescent="0.25">
      <c r="A22" s="35" t="s">
        <v>24</v>
      </c>
      <c r="B22" s="35"/>
      <c r="C22" s="35"/>
      <c r="D22" s="35"/>
      <c r="E22" s="35"/>
      <c r="F22" s="35"/>
      <c r="G22" s="16"/>
      <c r="H22" s="16"/>
      <c r="I22" s="34" t="s">
        <v>25</v>
      </c>
      <c r="J22" s="34"/>
      <c r="K22" s="34"/>
    </row>
    <row r="23" spans="1:17" ht="24.75" customHeight="1" x14ac:dyDescent="0.25">
      <c r="A23" s="35"/>
      <c r="B23" s="35"/>
      <c r="C23" s="35"/>
      <c r="D23" s="35"/>
      <c r="E23" s="35"/>
      <c r="F23" s="35"/>
      <c r="G23" s="16"/>
      <c r="H23" s="16" t="s">
        <v>18</v>
      </c>
      <c r="I23" s="34"/>
      <c r="J23" s="34"/>
      <c r="K23" s="34"/>
    </row>
    <row r="25" spans="1:17" ht="39" customHeight="1" x14ac:dyDescent="0.25"/>
    <row r="26" spans="1:17" ht="51" customHeight="1" x14ac:dyDescent="0.25"/>
    <row r="32" spans="1:17" ht="76.5" customHeight="1" x14ac:dyDescent="0.25"/>
  </sheetData>
  <mergeCells count="38">
    <mergeCell ref="I11:K11"/>
    <mergeCell ref="L11:N11"/>
    <mergeCell ref="A1:P1"/>
    <mergeCell ref="A6:C7"/>
    <mergeCell ref="L8:N8"/>
    <mergeCell ref="A8:C8"/>
    <mergeCell ref="F6:F7"/>
    <mergeCell ref="G6:G7"/>
    <mergeCell ref="H6:H7"/>
    <mergeCell ref="A3:R3"/>
    <mergeCell ref="A4:R4"/>
    <mergeCell ref="D6:E7"/>
    <mergeCell ref="I6:K7"/>
    <mergeCell ref="L6:N7"/>
    <mergeCell ref="O6:O7"/>
    <mergeCell ref="P6:P7"/>
    <mergeCell ref="I18:K19"/>
    <mergeCell ref="I22:K23"/>
    <mergeCell ref="A18:F19"/>
    <mergeCell ref="A22:F23"/>
    <mergeCell ref="A12:Q12"/>
    <mergeCell ref="A14:R15"/>
    <mergeCell ref="R6:R7"/>
    <mergeCell ref="A5:R5"/>
    <mergeCell ref="A13:R13"/>
    <mergeCell ref="D8:E8"/>
    <mergeCell ref="I8:K8"/>
    <mergeCell ref="Q6:Q7"/>
    <mergeCell ref="A11:C11"/>
    <mergeCell ref="D11:E11"/>
    <mergeCell ref="A9:C9"/>
    <mergeCell ref="D9:E9"/>
    <mergeCell ref="I9:K9"/>
    <mergeCell ref="L9:N9"/>
    <mergeCell ref="A10:C10"/>
    <mergeCell ref="D10:E10"/>
    <mergeCell ref="I10:K10"/>
    <mergeCell ref="L10:N10"/>
  </mergeCells>
  <pageMargins left="0.23622047244094491" right="0.23622047244094491" top="0.35433070866141736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Дораб ЕГАИС</vt:lpstr>
      <vt:lpstr>'Дораб ЕГАИС'!Print_Area</vt:lpstr>
      <vt:lpstr>'Дораб ЕГАИС'!Область_печати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Евгений Владимирович</dc:creator>
  <cp:lastModifiedBy>Перелыгина Елена Александровна</cp:lastModifiedBy>
  <cp:lastPrinted>2026-06-19T09:28:27Z</cp:lastPrinted>
  <dcterms:created xsi:type="dcterms:W3CDTF">2014-08-14T12:37:43Z</dcterms:created>
  <dcterms:modified xsi:type="dcterms:W3CDTF">2026-06-19T09:28:30Z</dcterms:modified>
</cp:coreProperties>
</file>