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wmf" ContentType="image/x-wmf"/>
  <Override PartName="/xl/media/image2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Лист1!$A$1:$M$15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<sst xmlns="http://schemas.openxmlformats.org/spreadsheetml/2006/main" count="29" uniqueCount="29">
  <si>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Обоснование начальной (максимальной) цены контракта</t>
  </si>
  <si>
    <t xml:space="preserve">Поставка диск оптический 2</t>
  </si>
  <si>
    <t xml:space="preserve">(указывается предмет контракта)</t>
  </si>
  <si>
    <t xml:space="preserve">Дата подготовки обоснования начальной (максимальной) цены контракта: 25.06.2026</t>
  </si>
  <si>
    <t xml:space="preserve">Используемый метод определения начальной (максимальной) цены контракта: метод сопостовимых рыночных цен</t>
  </si>
  <si>
    <t xml:space="preserve">Используемый метод определения начальной (максимальной) цены контракта:  Метод сопоставимых рыночных цен (анализ рынка).
Обоснование выбранного метода обоснования начальной (максимальной) цены контракта:  выбран метод сопоставимых рыночных цен (анализ рынка) в связи с тем, что он является приоритетным по отношению к остальным. Данный метод предусматривает подготовку рыночных предложений на условиях, заявленных  заказчиком.
* При определении НМЦК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- далее приказ № 567. 
Информация о валюте, используемой для формирования цены контракта и расчетов с исполнителем: Российский рубль.</t>
  </si>
  <si>
    <t xml:space="preserve">Таблица для обоснования начальной (максимальной) цены контракта </t>
  </si>
  <si>
    <t xml:space="preserve">№ п/п</t>
  </si>
  <si>
    <t xml:space="preserve">Наименование товара, работы, услуги, входящих в объект закупки</t>
  </si>
  <si>
    <t xml:space="preserve">Основные характеристики закупаемого товара, работ, услуг
</t>
  </si>
  <si>
    <t xml:space="preserve">Единица измерения</t>
  </si>
  <si>
    <r>
      <rPr>
        <sz val="12"/>
        <rFont val="Times New Roman"/>
        <family val="1"/>
        <charset val="204"/>
      </rPr>
      <t xml:space="preserve">Кол-во </t>
    </r>
    <r>
      <rPr>
        <sz val="10"/>
        <rFont val="Times New Roman"/>
        <family val="1"/>
        <charset val="204"/>
      </rPr>
      <t xml:space="preserve">&lt;Vi&gt;</t>
    </r>
  </si>
  <si>
    <t xml:space="preserve">Цена за единицу измерения товара, работы, услуги, в т.ч. НДС, согласно источникам ценовой информации, руб.</t>
  </si>
  <si>
    <t xml:space="preserve">Н(М)ЦК  по позиции, руб.*</t>
  </si>
  <si>
    <t xml:space="preserve">Начальная (максимальная) цена по позиции, руб.</t>
  </si>
  <si>
    <t xml:space="preserve">КП1</t>
  </si>
  <si>
    <t xml:space="preserve">КП2</t>
  </si>
  <si>
    <t xml:space="preserve">КП3</t>
  </si>
  <si>
    <t xml:space="preserve">Средняя арифметическая величина цены за единицы &lt;ц&gt; </t>
  </si>
  <si>
    <t xml:space="preserve">Среднее квадратичное отклонение</t>
  </si>
  <si>
    <r>
      <rPr>
        <sz val="10"/>
        <rFont val="Times New Roman"/>
        <family val="1"/>
        <charset val="204"/>
      </rPr>
      <t xml:space="preserve">коэффициент вариации V (%)           </t>
    </r>
    <r>
      <rPr>
        <i val="true"/>
        <sz val="10"/>
        <rFont val="Times New Roman"/>
        <family val="1"/>
        <charset val="204"/>
      </rPr>
      <t xml:space="preserve">         (не должен превышать 33%)</t>
    </r>
  </si>
  <si>
    <t xml:space="preserve">Диск оптический (2 тип) </t>
  </si>
  <si>
    <t xml:space="preserve">В соответствии с техническим заданием</t>
  </si>
  <si>
    <t xml:space="preserve">шт.</t>
  </si>
  <si>
    <t xml:space="preserve">https://www.onlinetrade.ru/catalogue/bolvanki_cd_dvd_bd_r_diski-c131/verbatim/disk_verbatim_cd_r_80_52x_dl_cb_100_43411-192428.html</t>
  </si>
  <si>
    <t xml:space="preserve">https://www.kns.ru/product/diski-cd-r-verbatim-43411/</t>
  </si>
  <si>
    <t xml:space="preserve">https://www.regard.ru/product/123490/disk-cd-r-verbatim-700mb-52x-extra-protection-cake-box-100-st</t>
  </si>
  <si>
    <t xml:space="preserve">Начальная (максимальная) цена контракта (НМЦК)*, руб.</t>
  </si>
  <si>
    <t xml:space="preserve">При определении НМЦК контракта Заказчиком применяется приказ № 567 , который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</si>
</sst>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_р_._-;\-* #,##0.00_р_._-;_-* \-??_р_._-;_-@_-"/>
    <numFmt numFmtId="166" formatCode="0.00"/>
    <numFmt numFmtId="167" formatCode="#,##0.00"/>
  </numFmts>
  <fonts count="20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b val="true"/>
      <sz val="14"/>
      <name val="Times New Roman"/>
      <family val="1"/>
      <charset val="204"/>
    </font>
    <font>
      <sz val="16"/>
      <name val="Times New Roman"/>
      <family val="1"/>
      <charset val="204"/>
    </font>
    <font>
      <i val="true"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u val="single"/>
      <sz val="10"/>
      <color rgb="FF0000FF"/>
      <name val="Arial Cyr"/>
      <family val="0"/>
      <charset val="204"/>
    </font>
    <font>
      <sz val="10"/>
      <color rgb="FF000000"/>
      <name val="Times New Roman"/>
      <family val="1"/>
      <charset val="204"/>
    </font>
    <font>
      <i val="true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distributed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 2" xfId="21"/>
    <cellStyle name="Финансовый 2" xfId="22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19800</xdr:colOff>
      <xdr:row>8</xdr:row>
      <xdr:rowOff>991800</xdr:rowOff>
    </xdr:from>
    <xdr:to>
      <xdr:col>10</xdr:col>
      <xdr:colOff>1375200</xdr:colOff>
      <xdr:row>8</xdr:row>
      <xdr:rowOff>1369440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6580520" y="5725800"/>
          <a:ext cx="1355400" cy="3776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9</xdr:col>
      <xdr:colOff>104760</xdr:colOff>
      <xdr:row>8</xdr:row>
      <xdr:rowOff>819000</xdr:rowOff>
    </xdr:from>
    <xdr:to>
      <xdr:col>9</xdr:col>
      <xdr:colOff>1264680</xdr:colOff>
      <xdr:row>8</xdr:row>
      <xdr:rowOff>1288080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5185520" y="5553000"/>
          <a:ext cx="1159920" cy="469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57240</xdr:colOff>
      <xdr:row>14</xdr:row>
      <xdr:rowOff>2880</xdr:rowOff>
    </xdr:from>
    <xdr:to>
      <xdr:col>16</xdr:col>
      <xdr:colOff>239400</xdr:colOff>
      <xdr:row>14</xdr:row>
      <xdr:rowOff>264960</xdr:rowOff>
    </xdr:to>
    <xdr:sp>
      <xdr:nvSpPr>
        <xdr:cNvPr id="2" name="TextBox 3"/>
        <xdr:cNvSpPr/>
      </xdr:nvSpPr>
      <xdr:spPr>
        <a:xfrm>
          <a:off x="23065200" y="9185040"/>
          <a:ext cx="182160" cy="262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kns.ru/product/diski-cd-r-verbatim-43411/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48576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B11" activeCellId="0" sqref="B11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13.71"/>
    <col collapsed="false" customWidth="true" hidden="false" outlineLevel="0" max="2" min="2" style="1" width="57.91"/>
    <col collapsed="false" customWidth="true" hidden="false" outlineLevel="0" max="3" min="3" style="1" width="33.38"/>
    <col collapsed="false" customWidth="true" hidden="false" outlineLevel="0" max="4" min="4" style="1" width="12.71"/>
    <col collapsed="false" customWidth="true" hidden="false" outlineLevel="0" max="5" min="5" style="1" width="10.14"/>
    <col collapsed="false" customWidth="true" hidden="false" outlineLevel="0" max="6" min="6" style="1" width="23.71"/>
    <col collapsed="false" customWidth="true" hidden="false" outlineLevel="0" max="7" min="7" style="1" width="19.29"/>
    <col collapsed="false" customWidth="true" hidden="false" outlineLevel="0" max="8" min="8" style="1" width="18.71"/>
    <col collapsed="false" customWidth="true" hidden="false" outlineLevel="0" max="9" min="9" style="1" width="24.39"/>
    <col collapsed="false" customWidth="true" hidden="false" outlineLevel="0" max="10" min="10" style="1" width="21"/>
    <col collapsed="false" customWidth="true" hidden="false" outlineLevel="0" max="11" min="11" style="1" width="28.58"/>
    <col collapsed="false" customWidth="true" hidden="false" outlineLevel="0" max="12" min="12" style="1" width="17.15"/>
    <col collapsed="false" customWidth="true" hidden="false" outlineLevel="0" max="13" min="13" style="1" width="19.71"/>
    <col collapsed="false" customWidth="true" hidden="false" outlineLevel="0" max="16384" min="16384" style="1" width="11.53"/>
  </cols>
  <sheetData>
    <row r="1" customFormat="false" ht="18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56.2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7.2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33" hidden="false" customHeight="true" outlineLevel="0" collapsed="false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customFormat="false" ht="34.5" hidden="false" customHeight="true" outlineLevel="0" collapsed="false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customFormat="false" ht="140.25" hidden="false" customHeight="true" outlineLevel="0" collapsed="false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="9" customFormat="true" ht="18.75" hidden="false" customHeight="true" outlineLevel="0" collapsed="false">
      <c r="A7" s="8" t="s">
        <v>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="9" customFormat="true" ht="54" hidden="false" customHeight="true" outlineLevel="0" collapsed="false">
      <c r="A8" s="10" t="s">
        <v>7</v>
      </c>
      <c r="B8" s="11" t="s">
        <v>8</v>
      </c>
      <c r="C8" s="12" t="s">
        <v>9</v>
      </c>
      <c r="D8" s="11" t="s">
        <v>10</v>
      </c>
      <c r="E8" s="11" t="s">
        <v>11</v>
      </c>
      <c r="F8" s="12" t="s">
        <v>12</v>
      </c>
      <c r="G8" s="12"/>
      <c r="H8" s="12"/>
      <c r="I8" s="13"/>
      <c r="J8" s="13"/>
      <c r="K8" s="13"/>
      <c r="L8" s="11" t="s">
        <v>13</v>
      </c>
      <c r="M8" s="11" t="s">
        <v>14</v>
      </c>
    </row>
    <row r="9" s="9" customFormat="true" ht="108" hidden="false" customHeight="true" outlineLevel="0" collapsed="false">
      <c r="A9" s="10"/>
      <c r="B9" s="10"/>
      <c r="C9" s="12"/>
      <c r="D9" s="11"/>
      <c r="E9" s="11"/>
      <c r="F9" s="14" t="s">
        <v>15</v>
      </c>
      <c r="G9" s="15" t="s">
        <v>16</v>
      </c>
      <c r="H9" s="15" t="s">
        <v>17</v>
      </c>
      <c r="I9" s="16" t="s">
        <v>18</v>
      </c>
      <c r="J9" s="16" t="s">
        <v>19</v>
      </c>
      <c r="K9" s="17" t="s">
        <v>20</v>
      </c>
      <c r="L9" s="11"/>
      <c r="M9" s="11"/>
      <c r="P9" s="18"/>
    </row>
    <row r="10" s="9" customFormat="true" ht="18.75" hidden="false" customHeight="false" outlineLevel="0" collapsed="false">
      <c r="A10" s="19" t="n">
        <v>1</v>
      </c>
      <c r="B10" s="19" t="n">
        <v>2</v>
      </c>
      <c r="C10" s="20" t="n">
        <v>3</v>
      </c>
      <c r="D10" s="19" t="n">
        <v>4</v>
      </c>
      <c r="E10" s="19" t="n">
        <v>5</v>
      </c>
      <c r="F10" s="20" t="n">
        <v>6</v>
      </c>
      <c r="G10" s="19" t="n">
        <v>7</v>
      </c>
      <c r="H10" s="19" t="n">
        <v>8</v>
      </c>
      <c r="I10" s="19" t="n">
        <v>11</v>
      </c>
      <c r="J10" s="19" t="n">
        <v>12</v>
      </c>
      <c r="K10" s="20" t="n">
        <v>13</v>
      </c>
      <c r="L10" s="19" t="n">
        <v>14</v>
      </c>
      <c r="M10" s="19" t="n">
        <v>15</v>
      </c>
    </row>
    <row r="11" customFormat="false" ht="132.95" hidden="false" customHeight="true" outlineLevel="0" collapsed="false">
      <c r="A11" s="11" t="n">
        <v>1</v>
      </c>
      <c r="B11" s="21" t="s">
        <v>21</v>
      </c>
      <c r="C11" s="11" t="s">
        <v>22</v>
      </c>
      <c r="D11" s="11" t="s">
        <v>23</v>
      </c>
      <c r="E11" s="11" t="n">
        <v>10</v>
      </c>
      <c r="F11" s="22" t="n">
        <v>2240</v>
      </c>
      <c r="G11" s="23" t="n">
        <v>2175</v>
      </c>
      <c r="H11" s="23" t="n">
        <v>2480</v>
      </c>
      <c r="I11" s="23" t="n">
        <f aca="false">AVERAGE(F11:H11)</f>
        <v>2298.33333333333</v>
      </c>
      <c r="J11" s="24" t="n">
        <f aca="false">SQRT(((SUM((POWER(F11-I11,2)),(POWER(G11-I11,2)),(POWER(H11-I11,2))))/3))</f>
        <v>131.169949133007</v>
      </c>
      <c r="K11" s="24" t="n">
        <f aca="false">J11/I11*100</f>
        <v>5.70717690208876</v>
      </c>
      <c r="L11" s="23" t="n">
        <f aca="false">ROUND((F11+G11+H11)/3,2)</f>
        <v>2298.33</v>
      </c>
      <c r="M11" s="11" t="n">
        <f aca="false">L11*E11</f>
        <v>22983.3</v>
      </c>
      <c r="N11" s="25"/>
    </row>
    <row r="12" customFormat="false" ht="37.3" hidden="false" customHeight="true" outlineLevel="0" collapsed="false">
      <c r="A12" s="11"/>
      <c r="B12" s="21"/>
      <c r="C12" s="11"/>
      <c r="D12" s="11"/>
      <c r="E12" s="11"/>
      <c r="F12" s="26" t="s">
        <v>24</v>
      </c>
      <c r="G12" s="27" t="s">
        <v>25</v>
      </c>
      <c r="H12" s="23" t="s">
        <v>26</v>
      </c>
      <c r="I12" s="23"/>
      <c r="J12" s="24"/>
      <c r="K12" s="24"/>
      <c r="L12" s="23"/>
      <c r="M12" s="11"/>
      <c r="N12" s="25"/>
    </row>
    <row r="13" customFormat="false" ht="34.5" hidden="false" customHeight="true" outlineLevel="0" collapsed="false">
      <c r="A13" s="11" t="s">
        <v>27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28" t="n">
        <f aca="false">SUM(M11:M12)</f>
        <v>22983.3</v>
      </c>
    </row>
    <row r="14" s="9" customFormat="true" ht="18.75" hidden="false" customHeight="false" outlineLevel="0" collapsed="false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30"/>
    </row>
    <row r="15" s="32" customFormat="true" ht="86.25" hidden="false" customHeight="true" outlineLevel="0" collapsed="false">
      <c r="A15" s="31" t="s">
        <v>28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8">
    <mergeCell ref="A1:M1"/>
    <mergeCell ref="A2:M2"/>
    <mergeCell ref="A3:M3"/>
    <mergeCell ref="A4:M4"/>
    <mergeCell ref="A5:M5"/>
    <mergeCell ref="A6:M6"/>
    <mergeCell ref="A7:M7"/>
    <mergeCell ref="A8:A9"/>
    <mergeCell ref="B8:B9"/>
    <mergeCell ref="C8:C9"/>
    <mergeCell ref="D8:D9"/>
    <mergeCell ref="E8:E9"/>
    <mergeCell ref="F8:H8"/>
    <mergeCell ref="I8:K8"/>
    <mergeCell ref="L8:L9"/>
    <mergeCell ref="M8:M9"/>
    <mergeCell ref="A13:L13"/>
    <mergeCell ref="A15:M15"/>
  </mergeCells>
  <hyperlinks>
    <hyperlink ref="G12" r:id="rId1" display="https://www.kns.ru/product/diski-cd-r-verbatim-43411/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1684</TotalTime>
  <Application>LibreOffice/7.6.7.2$Windows_X86_64 LibreOffice_project/dd47e4b30cb7dab30588d6c79c651f218165e3c5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2024-05-20T08:37:37Z</dcterms:created>
  <dc:creator>Джиоева Тамара Таймуразовна</dc:creator>
  <dc:description/>
  <dc:language>ru-RU</dc:language>
  <cp:lastModifiedBy/>
  <dcterms:modified xsi:type="dcterms:W3CDTF">2026-06-25T18:36:04Z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