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87DC7D2-04BC-475F-9074-E42101B5DE7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J8" i="1"/>
  <c r="J12" i="1"/>
  <c r="J13" i="1"/>
  <c r="J14" i="1" s="1"/>
  <c r="J15" i="1" s="1"/>
  <c r="J16" i="1"/>
  <c r="J17" i="1"/>
  <c r="J18" i="1" s="1"/>
  <c r="J19" i="1" s="1"/>
  <c r="N7" i="1"/>
  <c r="O7" i="1" s="1"/>
  <c r="F16" i="1"/>
  <c r="G16" i="1"/>
  <c r="H16" i="1"/>
  <c r="I16" i="1"/>
  <c r="I17" i="1"/>
  <c r="I18" i="1" s="1"/>
  <c r="I19" i="1" s="1"/>
  <c r="H17" i="1"/>
  <c r="H18" i="1"/>
  <c r="H19" i="1" s="1"/>
  <c r="G17" i="1"/>
  <c r="G18" i="1" s="1"/>
  <c r="G19" i="1" s="1"/>
  <c r="F17" i="1"/>
  <c r="F18" i="1" s="1"/>
  <c r="F19" i="1" s="1"/>
  <c r="F12" i="1"/>
  <c r="G12" i="1"/>
  <c r="H12" i="1"/>
  <c r="I12" i="1"/>
  <c r="I13" i="1"/>
  <c r="I14" i="1" s="1"/>
  <c r="I15" i="1" s="1"/>
  <c r="H13" i="1"/>
  <c r="H14" i="1"/>
  <c r="H15" i="1" s="1"/>
  <c r="G13" i="1"/>
  <c r="G14" i="1" s="1"/>
  <c r="G15" i="1" s="1"/>
  <c r="F13" i="1"/>
  <c r="F14" i="1" s="1"/>
  <c r="F15" i="1" s="1"/>
  <c r="G8" i="1"/>
  <c r="H8" i="1"/>
  <c r="I8" i="1"/>
  <c r="F8" i="1"/>
  <c r="L8" i="1" l="1"/>
  <c r="K7" i="1" s="1"/>
  <c r="J9" i="1" s="1"/>
  <c r="J10" i="1" s="1"/>
  <c r="J11" i="1" s="1"/>
  <c r="L16" i="1"/>
  <c r="L12" i="1"/>
  <c r="G9" i="1" l="1"/>
  <c r="G10" i="1" s="1"/>
  <c r="G11" i="1" s="1"/>
  <c r="F9" i="1"/>
  <c r="F10" i="1" s="1"/>
  <c r="F11" i="1" s="1"/>
  <c r="H9" i="1"/>
  <c r="H10" i="1" s="1"/>
  <c r="H11" i="1" s="1"/>
  <c r="I9" i="1"/>
  <c r="I10" i="1" s="1"/>
  <c r="I11" i="1" s="1"/>
  <c r="L7" i="1" l="1"/>
  <c r="M7" i="1" s="1"/>
</calcChain>
</file>

<file path=xl/sharedStrings.xml><?xml version="1.0" encoding="utf-8"?>
<sst xmlns="http://schemas.openxmlformats.org/spreadsheetml/2006/main" count="48" uniqueCount="36">
  <si>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</si>
  <si>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</si>
  <si>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</si>
  <si>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</si>
  <si>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</si>
  <si>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</si>
  <si>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Среднее квадратичное отклонение</t>
  </si>
  <si>
    <t>Коэффициент вариации (%)</t>
  </si>
  <si>
    <t>Цена (руб.)</t>
  </si>
  <si>
    <t>(подпись/расшифровка подписи)</t>
  </si>
  <si>
    <t>1</t>
  </si>
  <si>
    <t>Средняя цена (руб.)</t>
  </si>
  <si>
    <t xml:space="preserve">/ </t>
  </si>
  <si>
    <t>Минимальная цена (руб.)</t>
  </si>
  <si>
    <t>Дисперсия (мера разброса данных вокруг среднего значения)</t>
  </si>
  <si>
    <t>Возведение в квадрат</t>
  </si>
  <si>
    <t>Отмена отрицательных значений</t>
  </si>
  <si>
    <t>ЦК (по минимальной цене)</t>
  </si>
  <si>
    <t>На основании проведенного анализа рынка и расчетов, ЦК составляет:</t>
  </si>
  <si>
    <t xml:space="preserve">Дата расчета обоснования цены контракта: </t>
  </si>
  <si>
    <t>(ФИО)</t>
  </si>
  <si>
    <t>(должность)</t>
  </si>
  <si>
    <t>Обоснование минимальной цены контракта (договора)</t>
  </si>
  <si>
    <t>любое число равно 1</t>
  </si>
  <si>
    <t xml:space="preserve"> *меняем данные только в желтых строчках, *при отсуствии цены ставим 0 и оптом не удаляем (поедет формула)</t>
  </si>
  <si>
    <t>рм</t>
  </si>
  <si>
    <t>вх.__ от _______</t>
  </si>
  <si>
    <t>Оказание услуг по специальной оценке условий труда</t>
  </si>
  <si>
    <t>ООО "ВЦОТ"</t>
  </si>
  <si>
    <r>
      <t>вх.__ от</t>
    </r>
    <r>
      <rPr>
        <u/>
        <sz val="10"/>
        <color rgb="FF000000"/>
        <rFont val="Times New Roman"/>
        <family val="1"/>
        <charset val="204"/>
      </rPr>
      <t xml:space="preserve"> 21.05.2026</t>
    </r>
  </si>
  <si>
    <t>ООО "ПЦОТ"</t>
  </si>
  <si>
    <r>
      <t>вх.__ от 19</t>
    </r>
    <r>
      <rPr>
        <u/>
        <sz val="10"/>
        <color rgb="FF000000"/>
        <rFont val="Times New Roman"/>
        <family val="1"/>
        <charset val="204"/>
      </rPr>
      <t>.05.2026</t>
    </r>
  </si>
  <si>
    <t>ООО "КЦОТ"</t>
  </si>
  <si>
    <t>вх.__ от _____</t>
  </si>
  <si>
    <t>Зубченко Марина Владимировна</t>
  </si>
  <si>
    <t>Специалист по охране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</si>
</sst>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######"/>
    <numFmt numFmtId="165" formatCode="#,##0.00\ &quot;₽&quot;"/>
    <numFmt numFmtId="166" formatCode="#,##0.000000000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0" tint="-0.1499984740745262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0C0C0"/>
      </left>
      <right/>
      <top/>
      <bottom/>
      <diagonal/>
    </border>
    <border>
      <left style="medium">
        <color rgb="FFC0C0C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rgb="FFC0C0C0"/>
      </left>
      <right/>
      <top style="medium">
        <color rgb="FFC0C0C0"/>
      </top>
      <bottom style="thin">
        <color theme="1"/>
      </bottom>
      <diagonal/>
    </border>
    <border>
      <left/>
      <right/>
      <top style="medium">
        <color rgb="FFC0C0C0"/>
      </top>
      <bottom style="thin">
        <color theme="1"/>
      </bottom>
      <diagonal/>
    </border>
    <border>
      <left/>
      <right style="medium">
        <color rgb="FFC0C0C0"/>
      </right>
      <top style="medium">
        <color rgb="FFC0C0C0"/>
      </top>
      <bottom style="thin">
        <color theme="1"/>
      </bottom>
      <diagonal/>
    </border>
    <border>
      <left/>
      <right style="medium">
        <color rgb="FFC0C0C0"/>
      </right>
      <top/>
      <bottom/>
      <diagonal/>
    </border>
    <border>
      <left/>
      <right style="medium">
        <color rgb="FFC0C0C0"/>
      </right>
      <top/>
      <bottom style="thin">
        <color theme="1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Alignment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11" fillId="0" borderId="0" xfId="0" applyNumberFormat="1" applyFont="1"/>
    <xf numFmtId="0" fontId="11" fillId="0" borderId="0" xfId="0" applyFont="1"/>
    <xf numFmtId="2" fontId="12" fillId="0" borderId="0" xfId="0" applyNumberFormat="1" applyFont="1"/>
    <xf numFmtId="0" fontId="12" fillId="0" borderId="0" xfId="0" applyFont="1"/>
    <xf numFmtId="164" fontId="7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9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36739</xdr:colOff>
      <xdr:row>5</xdr:row>
      <xdr:rowOff>10885</xdr:rowOff>
    </xdr:from>
    <xdr:to>
      <xdr:col>11</xdr:col>
      <xdr:colOff>925285</xdr:colOff>
      <xdr:row>5</xdr:row>
      <xdr:rowOff>500742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9282" y="1817914"/>
          <a:ext cx="888546" cy="4898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28577</xdr:colOff>
      <xdr:row>5</xdr:row>
      <xdr:rowOff>97971</xdr:rowOff>
    </xdr:from>
    <xdr:to>
      <xdr:col>12</xdr:col>
      <xdr:colOff>990601</xdr:colOff>
      <xdr:row>5</xdr:row>
      <xdr:rowOff>435429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1206" y="1905000"/>
          <a:ext cx="962024" cy="33745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view="pageBreakPreview" zoomScaleNormal="100" zoomScaleSheetLayoutView="100" workbookViewId="0">
      <selection activeCell="F22" sqref="F22"/>
    </sheetView>
  </sheetViews>
  <sheetFormatPr defaultColWidth="9" defaultRowHeight="14.4" x14ac:dyDescent="0.3"/>
  <cols>
    <col min="1" max="1" width="5.33203125" style="2" customWidth="1"/>
    <col min="2" max="2" width="20.88671875" style="2" customWidth="1"/>
    <col min="3" max="3" width="9.6640625" style="2" customWidth="1"/>
    <col min="4" max="4" width="14.6640625" style="2" customWidth="1"/>
    <col min="5" max="5" width="9.6640625" style="2" customWidth="1"/>
    <col min="6" max="6" width="20.33203125" style="5" customWidth="1"/>
    <col min="7" max="7" width="18" style="5" customWidth="1"/>
    <col min="8" max="8" width="16.33203125" style="5" customWidth="1"/>
    <col min="9" max="10" width="17.6640625" style="5" customWidth="1"/>
    <col min="11" max="11" width="21.33203125" style="5" customWidth="1"/>
    <col min="12" max="14" width="16.33203125" style="5" customWidth="1"/>
    <col min="15" max="15" width="18.88671875" style="2" customWidth="1"/>
    <col min="16" max="16" width="18.44140625" style="2" customWidth="1"/>
    <col min="17" max="1010" width="9.109375" style="2" customWidth="1"/>
    <col min="1011" max="16384" width="9" style="2"/>
  </cols>
  <sheetData>
    <row r="1" spans="1:17" ht="18" customHeight="1" x14ac:dyDescent="0.3">
      <c r="A1" s="66" t="s">
        <v>24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7" ht="23.4" customHeight="1" x14ac:dyDescent="0.3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4"/>
      <c r="M3" s="3"/>
      <c r="N3" s="3"/>
    </row>
    <row r="4" spans="1:17" ht="38.4" customHeight="1" x14ac:dyDescent="0.3">
      <c r="A4" s="36" t="s">
        <v>0</v>
      </c>
      <c r="B4" s="36" t="s">
        <v>1</v>
      </c>
      <c r="C4" s="36"/>
      <c r="D4" s="36" t="s">
        <v>2</v>
      </c>
      <c r="E4" s="37" t="s">
        <v>3</v>
      </c>
      <c r="F4" s="13" t="s">
        <v>28</v>
      </c>
      <c r="G4" s="13" t="s">
        <v>30</v>
      </c>
      <c r="H4" s="13" t="s">
        <v>32</v>
      </c>
      <c r="I4" s="14" t="s">
        <v>4</v>
      </c>
      <c r="J4" s="14" t="s">
        <v>5</v>
      </c>
      <c r="K4" s="43" t="s">
        <v>11</v>
      </c>
      <c r="L4" s="78" t="s">
        <v>6</v>
      </c>
      <c r="M4" s="38" t="s">
        <v>7</v>
      </c>
      <c r="N4" s="42" t="s">
        <v>13</v>
      </c>
      <c r="O4" s="33" t="s">
        <v>17</v>
      </c>
    </row>
    <row r="5" spans="1:17" ht="38.4" customHeight="1" x14ac:dyDescent="0.3">
      <c r="A5" s="36"/>
      <c r="B5" s="36"/>
      <c r="C5" s="36"/>
      <c r="D5" s="36"/>
      <c r="E5" s="37"/>
      <c r="F5" s="13" t="s">
        <v>29</v>
      </c>
      <c r="G5" s="13" t="s">
        <v>31</v>
      </c>
      <c r="H5" s="13" t="s">
        <v>31</v>
      </c>
      <c r="I5" s="13" t="s">
        <v>33</v>
      </c>
      <c r="J5" s="13" t="s">
        <v>26</v>
      </c>
      <c r="K5" s="44"/>
      <c r="L5" s="79"/>
      <c r="M5" s="39"/>
      <c r="N5" s="42"/>
      <c r="O5" s="34"/>
    </row>
    <row r="6" spans="1:17" ht="45" customHeight="1" x14ac:dyDescent="0.3">
      <c r="A6" s="36"/>
      <c r="B6" s="36"/>
      <c r="C6" s="36"/>
      <c r="D6" s="36"/>
      <c r="E6" s="37"/>
      <c r="F6" s="14" t="s">
        <v>8</v>
      </c>
      <c r="G6" s="14" t="s">
        <v>8</v>
      </c>
      <c r="H6" s="14" t="s">
        <v>8</v>
      </c>
      <c r="I6" s="14" t="s">
        <v>8</v>
      </c>
      <c r="J6" s="14"/>
      <c r="K6" s="45"/>
      <c r="L6" s="15"/>
      <c r="M6" s="15"/>
      <c r="N6" s="37"/>
      <c r="O6" s="35"/>
    </row>
    <row r="7" spans="1:17" ht="69" customHeight="1" x14ac:dyDescent="0.3">
      <c r="A7" s="16" t="s">
        <v>10</v>
      </c>
      <c r="B7" s="67" t="s">
        <v>27</v>
      </c>
      <c r="C7" s="68"/>
      <c r="D7" s="16" t="s">
        <v>25</v>
      </c>
      <c r="E7" s="17">
        <v>36</v>
      </c>
      <c r="F7" s="18">
        <v>1050</v>
      </c>
      <c r="G7" s="18">
        <v>1800</v>
      </c>
      <c r="H7" s="18">
        <v>1900</v>
      </c>
      <c r="I7" s="18">
        <v>0</v>
      </c>
      <c r="J7" s="18">
        <v>0</v>
      </c>
      <c r="K7" s="18">
        <f>(F7+G7+H7+I7+J7)/L8</f>
        <v>1583.3333333333333</v>
      </c>
      <c r="L7" s="19">
        <f>SQRT((F11+G11+H11+I11+J11)/(L8-1))</f>
        <v>464.5786621588785</v>
      </c>
      <c r="M7" s="20">
        <f>L7/K7*100%</f>
        <v>0.29341810241613381</v>
      </c>
      <c r="N7" s="21">
        <f>SMALL(F7:J7,COUNTIF(F7:J7,"=0")+1)</f>
        <v>1050</v>
      </c>
      <c r="O7" s="18">
        <f>N7*E7</f>
        <v>37800</v>
      </c>
      <c r="P7" s="5"/>
      <c r="Q7" s="5"/>
    </row>
    <row r="8" spans="1:17" s="12" customFormat="1" ht="3.6" customHeight="1" x14ac:dyDescent="0.3">
      <c r="A8" s="73" t="s">
        <v>23</v>
      </c>
      <c r="B8" s="74"/>
      <c r="C8" s="74"/>
      <c r="D8" s="74"/>
      <c r="E8" s="74"/>
      <c r="F8" s="22">
        <f>IF(F7&gt;0,1,0)</f>
        <v>1</v>
      </c>
      <c r="G8" s="22">
        <f>IF(G7&gt;0,1,0)</f>
        <v>1</v>
      </c>
      <c r="H8" s="22">
        <f>IF(H7&gt;0,1,0)</f>
        <v>1</v>
      </c>
      <c r="I8" s="22">
        <f>IF(I7&gt;0,1,0)</f>
        <v>0</v>
      </c>
      <c r="J8" s="22">
        <f>IF(J7&gt;0,1,0)</f>
        <v>0</v>
      </c>
      <c r="K8" s="22"/>
      <c r="L8" s="23">
        <f>F8+G8+H8+I8+J8</f>
        <v>3</v>
      </c>
      <c r="M8" s="22"/>
      <c r="N8" s="22"/>
      <c r="O8" s="24"/>
      <c r="P8" s="11"/>
      <c r="Q8" s="11"/>
    </row>
    <row r="9" spans="1:17" s="10" customFormat="1" ht="3.6" customHeight="1" x14ac:dyDescent="0.3">
      <c r="A9" s="46" t="s">
        <v>14</v>
      </c>
      <c r="B9" s="47"/>
      <c r="C9" s="47"/>
      <c r="D9" s="47"/>
      <c r="E9" s="47"/>
      <c r="F9" s="25">
        <f>IF(F7&gt;0, F7-K7,0)</f>
        <v>-533.33333333333326</v>
      </c>
      <c r="G9" s="25">
        <f>IF(G7&gt;0, G7-K7,0)</f>
        <v>216.66666666666674</v>
      </c>
      <c r="H9" s="25">
        <f>IF(H7&gt;0, H7-K7,0)</f>
        <v>316.66666666666674</v>
      </c>
      <c r="I9" s="25">
        <f>IF(I7&gt;0, I7-K7,0)</f>
        <v>0</v>
      </c>
      <c r="J9" s="25">
        <f>IF(J7&gt;0, J7-K7,0)</f>
        <v>0</v>
      </c>
      <c r="K9" s="25"/>
      <c r="L9" s="26"/>
      <c r="M9" s="25"/>
      <c r="N9" s="25"/>
      <c r="O9" s="27"/>
      <c r="P9" s="9"/>
      <c r="Q9" s="9"/>
    </row>
    <row r="10" spans="1:17" s="10" customFormat="1" ht="3.6" customHeight="1" x14ac:dyDescent="0.3">
      <c r="A10" s="46" t="s">
        <v>16</v>
      </c>
      <c r="B10" s="47"/>
      <c r="C10" s="47"/>
      <c r="D10" s="47"/>
      <c r="E10" s="47"/>
      <c r="F10" s="25">
        <f>ABS(F9)</f>
        <v>533.33333333333326</v>
      </c>
      <c r="G10" s="25">
        <f>ABS(G9)</f>
        <v>216.66666666666674</v>
      </c>
      <c r="H10" s="25">
        <f>ABS(H9)</f>
        <v>316.66666666666674</v>
      </c>
      <c r="I10" s="25">
        <f>ABS(I9)</f>
        <v>0</v>
      </c>
      <c r="J10" s="25">
        <f>ABS(J9)</f>
        <v>0</v>
      </c>
      <c r="K10" s="25"/>
      <c r="L10" s="26"/>
      <c r="M10" s="25"/>
      <c r="N10" s="25"/>
      <c r="O10" s="27"/>
      <c r="P10" s="9"/>
      <c r="Q10" s="9"/>
    </row>
    <row r="11" spans="1:17" s="10" customFormat="1" ht="3.6" customHeight="1" x14ac:dyDescent="0.3">
      <c r="A11" s="48" t="s">
        <v>15</v>
      </c>
      <c r="B11" s="49"/>
      <c r="C11" s="49"/>
      <c r="D11" s="49"/>
      <c r="E11" s="49"/>
      <c r="F11" s="28">
        <f>F10^2</f>
        <v>284444.44444444438</v>
      </c>
      <c r="G11" s="28">
        <f>G10^2</f>
        <v>46944.444444444474</v>
      </c>
      <c r="H11" s="28">
        <f>H10^2</f>
        <v>100277.77777777782</v>
      </c>
      <c r="I11" s="28">
        <f>I10^2</f>
        <v>0</v>
      </c>
      <c r="J11" s="28">
        <f>J10^2</f>
        <v>0</v>
      </c>
      <c r="K11" s="28"/>
      <c r="L11" s="29"/>
      <c r="M11" s="28"/>
      <c r="N11" s="28"/>
      <c r="O11" s="30"/>
      <c r="P11" s="9"/>
      <c r="Q11" s="9"/>
    </row>
    <row r="12" spans="1:17" s="12" customFormat="1" ht="3.6" customHeight="1" x14ac:dyDescent="0.3">
      <c r="A12" s="73" t="s">
        <v>23</v>
      </c>
      <c r="B12" s="74"/>
      <c r="C12" s="74"/>
      <c r="D12" s="74"/>
      <c r="E12" s="74"/>
      <c r="F12" s="22" t="e">
        <f>IF(#REF!&gt;0,1,0)</f>
        <v>#REF!</v>
      </c>
      <c r="G12" s="22" t="e">
        <f>IF(#REF!&gt;0,1,0)</f>
        <v>#REF!</v>
      </c>
      <c r="H12" s="22" t="e">
        <f>IF(#REF!&gt;0,1,0)</f>
        <v>#REF!</v>
      </c>
      <c r="I12" s="22" t="e">
        <f>IF(#REF!&gt;0,1,0)</f>
        <v>#REF!</v>
      </c>
      <c r="J12" s="22" t="e">
        <f>IF(#REF!&gt;0,1,0)</f>
        <v>#REF!</v>
      </c>
      <c r="K12" s="22"/>
      <c r="L12" s="23" t="e">
        <f>F12+G12+H12+I12+J12</f>
        <v>#REF!</v>
      </c>
      <c r="M12" s="22"/>
      <c r="N12" s="22"/>
      <c r="O12" s="24"/>
      <c r="P12" s="11"/>
      <c r="Q12" s="11"/>
    </row>
    <row r="13" spans="1:17" s="10" customFormat="1" ht="3.6" customHeight="1" x14ac:dyDescent="0.3">
      <c r="A13" s="46" t="s">
        <v>14</v>
      </c>
      <c r="B13" s="47"/>
      <c r="C13" s="47"/>
      <c r="D13" s="47"/>
      <c r="E13" s="47"/>
      <c r="F13" s="25" t="e">
        <f>IF(#REF!&gt;0,#REF! -#REF!,0)</f>
        <v>#REF!</v>
      </c>
      <c r="G13" s="25" t="e">
        <f>IF(#REF!&gt;0,#REF! -#REF!,0)</f>
        <v>#REF!</v>
      </c>
      <c r="H13" s="25" t="e">
        <f>IF(#REF!&gt;0,#REF! -#REF!,0)</f>
        <v>#REF!</v>
      </c>
      <c r="I13" s="25" t="e">
        <f>IF(#REF!&gt;0,#REF! -#REF!,0)</f>
        <v>#REF!</v>
      </c>
      <c r="J13" s="25" t="e">
        <f>IF(#REF!&gt;0,#REF! -#REF!,0)</f>
        <v>#REF!</v>
      </c>
      <c r="K13" s="25"/>
      <c r="L13" s="26"/>
      <c r="M13" s="25"/>
      <c r="N13" s="25"/>
      <c r="O13" s="27"/>
      <c r="P13" s="9"/>
      <c r="Q13" s="9"/>
    </row>
    <row r="14" spans="1:17" s="10" customFormat="1" ht="3.6" customHeight="1" x14ac:dyDescent="0.3">
      <c r="A14" s="46" t="s">
        <v>16</v>
      </c>
      <c r="B14" s="47"/>
      <c r="C14" s="47"/>
      <c r="D14" s="47"/>
      <c r="E14" s="47"/>
      <c r="F14" s="25" t="e">
        <f>ABS(F13)</f>
        <v>#REF!</v>
      </c>
      <c r="G14" s="25" t="e">
        <f>ABS(G13)</f>
        <v>#REF!</v>
      </c>
      <c r="H14" s="25" t="e">
        <f>ABS(H13)</f>
        <v>#REF!</v>
      </c>
      <c r="I14" s="25" t="e">
        <f>ABS(I13)</f>
        <v>#REF!</v>
      </c>
      <c r="J14" s="25" t="e">
        <f>ABS(J13)</f>
        <v>#REF!</v>
      </c>
      <c r="K14" s="25"/>
      <c r="L14" s="26"/>
      <c r="M14" s="25"/>
      <c r="N14" s="25"/>
      <c r="O14" s="27"/>
      <c r="P14" s="9"/>
      <c r="Q14" s="9"/>
    </row>
    <row r="15" spans="1:17" s="10" customFormat="1" ht="3.6" customHeight="1" x14ac:dyDescent="0.3">
      <c r="A15" s="48" t="s">
        <v>15</v>
      </c>
      <c r="B15" s="49"/>
      <c r="C15" s="49"/>
      <c r="D15" s="49"/>
      <c r="E15" s="49"/>
      <c r="F15" s="28" t="e">
        <f>F14^2</f>
        <v>#REF!</v>
      </c>
      <c r="G15" s="28" t="e">
        <f>G14^2</f>
        <v>#REF!</v>
      </c>
      <c r="H15" s="28" t="e">
        <f>H14^2</f>
        <v>#REF!</v>
      </c>
      <c r="I15" s="28" t="e">
        <f>I14^2</f>
        <v>#REF!</v>
      </c>
      <c r="J15" s="28" t="e">
        <f>J14^2</f>
        <v>#REF!</v>
      </c>
      <c r="K15" s="28"/>
      <c r="L15" s="29"/>
      <c r="M15" s="28"/>
      <c r="N15" s="28"/>
      <c r="O15" s="30"/>
      <c r="P15" s="9"/>
      <c r="Q15" s="9"/>
    </row>
    <row r="16" spans="1:17" s="12" customFormat="1" ht="3.6" customHeight="1" x14ac:dyDescent="0.3">
      <c r="A16" s="73" t="s">
        <v>23</v>
      </c>
      <c r="B16" s="74"/>
      <c r="C16" s="74"/>
      <c r="D16" s="74"/>
      <c r="E16" s="74"/>
      <c r="F16" s="22" t="e">
        <f>IF(#REF!&gt;0,1,0)</f>
        <v>#REF!</v>
      </c>
      <c r="G16" s="22" t="e">
        <f>IF(#REF!&gt;0,1,0)</f>
        <v>#REF!</v>
      </c>
      <c r="H16" s="22" t="e">
        <f>IF(#REF!&gt;0,1,0)</f>
        <v>#REF!</v>
      </c>
      <c r="I16" s="22" t="e">
        <f>IF(#REF!&gt;0,1,0)</f>
        <v>#REF!</v>
      </c>
      <c r="J16" s="22" t="e">
        <f>IF(#REF!&gt;0,1,0)</f>
        <v>#REF!</v>
      </c>
      <c r="K16" s="22"/>
      <c r="L16" s="23" t="e">
        <f>F16+G16+H16+I16+J16</f>
        <v>#REF!</v>
      </c>
      <c r="M16" s="22"/>
      <c r="N16" s="22"/>
      <c r="O16" s="24"/>
      <c r="P16" s="11"/>
      <c r="Q16" s="11"/>
    </row>
    <row r="17" spans="1:17" s="10" customFormat="1" ht="3.6" customHeight="1" x14ac:dyDescent="0.3">
      <c r="A17" s="46" t="s">
        <v>14</v>
      </c>
      <c r="B17" s="47"/>
      <c r="C17" s="47"/>
      <c r="D17" s="47"/>
      <c r="E17" s="47"/>
      <c r="F17" s="25" t="e">
        <f>IF(#REF!&gt;0,#REF! -#REF!,0)</f>
        <v>#REF!</v>
      </c>
      <c r="G17" s="25" t="e">
        <f>IF(#REF!&gt;0,#REF! -#REF!,0)</f>
        <v>#REF!</v>
      </c>
      <c r="H17" s="25" t="e">
        <f>IF(#REF!&gt;0,#REF! -#REF!,0)</f>
        <v>#REF!</v>
      </c>
      <c r="I17" s="25" t="e">
        <f>IF(#REF!&gt;0,#REF! -#REF!,0)</f>
        <v>#REF!</v>
      </c>
      <c r="J17" s="25" t="e">
        <f>IF(#REF!&gt;0,#REF! -#REF!,0)</f>
        <v>#REF!</v>
      </c>
      <c r="K17" s="25"/>
      <c r="L17" s="26"/>
      <c r="M17" s="25"/>
      <c r="N17" s="25"/>
      <c r="O17" s="27"/>
      <c r="P17" s="9"/>
      <c r="Q17" s="9"/>
    </row>
    <row r="18" spans="1:17" s="10" customFormat="1" ht="3.6" customHeight="1" x14ac:dyDescent="0.3">
      <c r="A18" s="46" t="s">
        <v>16</v>
      </c>
      <c r="B18" s="47"/>
      <c r="C18" s="47"/>
      <c r="D18" s="47"/>
      <c r="E18" s="47"/>
      <c r="F18" s="25" t="e">
        <f>ABS(F17)</f>
        <v>#REF!</v>
      </c>
      <c r="G18" s="25" t="e">
        <f>ABS(G17)</f>
        <v>#REF!</v>
      </c>
      <c r="H18" s="25" t="e">
        <f>ABS(H17)</f>
        <v>#REF!</v>
      </c>
      <c r="I18" s="25" t="e">
        <f>ABS(I17)</f>
        <v>#REF!</v>
      </c>
      <c r="J18" s="25" t="e">
        <f>ABS(J17)</f>
        <v>#REF!</v>
      </c>
      <c r="K18" s="25"/>
      <c r="L18" s="26"/>
      <c r="M18" s="25"/>
      <c r="N18" s="25"/>
      <c r="O18" s="27"/>
      <c r="P18" s="9"/>
      <c r="Q18" s="9"/>
    </row>
    <row r="19" spans="1:17" s="10" customFormat="1" ht="3.6" customHeight="1" x14ac:dyDescent="0.3">
      <c r="A19" s="48" t="s">
        <v>15</v>
      </c>
      <c r="B19" s="49"/>
      <c r="C19" s="49"/>
      <c r="D19" s="49"/>
      <c r="E19" s="49"/>
      <c r="F19" s="28" t="e">
        <f>F18^2</f>
        <v>#REF!</v>
      </c>
      <c r="G19" s="28" t="e">
        <f>G18^2</f>
        <v>#REF!</v>
      </c>
      <c r="H19" s="28" t="e">
        <f>H18^2</f>
        <v>#REF!</v>
      </c>
      <c r="I19" s="28" t="e">
        <f>I18^2</f>
        <v>#REF!</v>
      </c>
      <c r="J19" s="28" t="e">
        <f>J18^2</f>
        <v>#REF!</v>
      </c>
      <c r="K19" s="28"/>
      <c r="L19" s="29"/>
      <c r="M19" s="28"/>
      <c r="N19" s="28"/>
      <c r="O19" s="30"/>
      <c r="P19" s="9"/>
      <c r="Q19" s="9"/>
    </row>
    <row r="20" spans="1:17" ht="22.2" customHeight="1" x14ac:dyDescent="0.3">
      <c r="A20" s="71" t="s">
        <v>18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31">
        <f>O7</f>
        <v>37800</v>
      </c>
    </row>
    <row r="21" spans="1:17" ht="8.4" customHeight="1" x14ac:dyDescent="0.3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7" ht="19.2" customHeight="1" x14ac:dyDescent="0.3">
      <c r="A22" s="76" t="s">
        <v>19</v>
      </c>
      <c r="B22" s="77"/>
      <c r="C22" s="77"/>
      <c r="D22" s="40">
        <v>46167</v>
      </c>
      <c r="E22" s="41"/>
      <c r="F22" s="32"/>
      <c r="G22" s="32"/>
      <c r="H22" s="32"/>
      <c r="I22" s="32"/>
      <c r="J22" s="32"/>
      <c r="K22" s="32"/>
      <c r="L22" s="32"/>
      <c r="M22" s="32"/>
      <c r="N22" s="32"/>
      <c r="O22" s="32"/>
    </row>
    <row r="23" spans="1:17" ht="7.95" customHeight="1" thickBot="1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7" ht="20.399999999999999" customHeight="1" x14ac:dyDescent="0.3">
      <c r="A24" s="53" t="s">
        <v>34</v>
      </c>
      <c r="B24" s="54"/>
      <c r="C24" s="54"/>
      <c r="D24" s="54"/>
      <c r="E24" s="55"/>
      <c r="F24" s="3"/>
      <c r="G24" s="3"/>
      <c r="H24" s="3"/>
      <c r="I24" s="3"/>
      <c r="J24" s="3"/>
      <c r="K24" s="3"/>
      <c r="L24" s="3"/>
      <c r="M24" s="3"/>
      <c r="N24" s="3"/>
    </row>
    <row r="25" spans="1:17" ht="15.6" customHeight="1" x14ac:dyDescent="0.3">
      <c r="A25" s="62" t="s">
        <v>20</v>
      </c>
      <c r="B25" s="63"/>
      <c r="C25" s="63"/>
      <c r="D25" s="63"/>
      <c r="E25" s="64"/>
      <c r="F25" s="2"/>
      <c r="G25" s="2"/>
      <c r="H25" s="2"/>
      <c r="I25" s="2"/>
      <c r="J25" s="2"/>
      <c r="K25" s="2"/>
      <c r="L25" s="2"/>
      <c r="M25" s="2"/>
      <c r="N25" s="2"/>
    </row>
    <row r="26" spans="1:17" ht="20.399999999999999" customHeight="1" x14ac:dyDescent="0.3">
      <c r="A26" s="59" t="s">
        <v>35</v>
      </c>
      <c r="B26" s="60"/>
      <c r="C26" s="60"/>
      <c r="D26" s="60"/>
      <c r="E26" s="61"/>
      <c r="F26" s="2"/>
      <c r="G26" s="2"/>
      <c r="H26" s="2"/>
      <c r="I26" s="2"/>
      <c r="J26" s="2"/>
      <c r="K26" s="2"/>
      <c r="L26" s="2"/>
      <c r="M26" s="2"/>
      <c r="N26" s="2"/>
    </row>
    <row r="27" spans="1:17" ht="16.2" customHeight="1" x14ac:dyDescent="0.3">
      <c r="A27" s="56" t="s">
        <v>21</v>
      </c>
      <c r="B27" s="57"/>
      <c r="C27" s="57"/>
      <c r="D27" s="57"/>
      <c r="E27" s="58"/>
      <c r="F27" s="2"/>
      <c r="G27" s="2"/>
      <c r="H27" s="2"/>
      <c r="I27" s="2"/>
      <c r="J27" s="2"/>
      <c r="K27" s="2"/>
      <c r="L27" s="2"/>
      <c r="M27" s="2"/>
      <c r="N27" s="2"/>
    </row>
    <row r="28" spans="1:17" ht="20.399999999999999" customHeight="1" x14ac:dyDescent="0.3">
      <c r="A28" s="65" t="s">
        <v>12</v>
      </c>
      <c r="B28" s="60"/>
      <c r="C28" s="60"/>
      <c r="D28" s="60"/>
      <c r="E28" s="61"/>
      <c r="F28" s="2"/>
      <c r="G28" s="2"/>
      <c r="H28" s="2"/>
      <c r="I28" s="2"/>
      <c r="J28" s="2"/>
      <c r="K28" s="2"/>
      <c r="L28" s="2"/>
      <c r="M28" s="2"/>
      <c r="N28" s="2"/>
    </row>
    <row r="29" spans="1:17" ht="21" customHeight="1" thickBot="1" x14ac:dyDescent="0.35">
      <c r="A29" s="50" t="s">
        <v>9</v>
      </c>
      <c r="B29" s="51"/>
      <c r="C29" s="51"/>
      <c r="D29" s="51"/>
      <c r="E29" s="52"/>
      <c r="F29" s="7"/>
      <c r="G29" s="7"/>
      <c r="H29" s="7"/>
      <c r="I29" s="7"/>
      <c r="J29" s="7"/>
      <c r="K29" s="7"/>
      <c r="L29" s="2"/>
      <c r="M29" s="2"/>
      <c r="N29" s="2"/>
    </row>
    <row r="30" spans="1:17" ht="15.6" x14ac:dyDescent="0.3">
      <c r="A30" s="8"/>
      <c r="B30" s="8"/>
      <c r="C30" s="8"/>
      <c r="D30" s="8"/>
      <c r="E30" s="6"/>
      <c r="F30" s="7"/>
      <c r="G30" s="7"/>
      <c r="H30" s="7"/>
      <c r="I30" s="7"/>
      <c r="J30" s="7"/>
      <c r="K30" s="7"/>
      <c r="L30" s="2"/>
      <c r="M30" s="2"/>
      <c r="N30" s="2"/>
    </row>
  </sheetData>
  <mergeCells count="35">
    <mergeCell ref="A1:O1"/>
    <mergeCell ref="B7:C7"/>
    <mergeCell ref="A21:O21"/>
    <mergeCell ref="A23:O23"/>
    <mergeCell ref="A9:E9"/>
    <mergeCell ref="A20:N20"/>
    <mergeCell ref="A8:E8"/>
    <mergeCell ref="A12:E12"/>
    <mergeCell ref="A13:E13"/>
    <mergeCell ref="A14:E14"/>
    <mergeCell ref="A15:E15"/>
    <mergeCell ref="A16:E16"/>
    <mergeCell ref="A19:E19"/>
    <mergeCell ref="A2:O2"/>
    <mergeCell ref="A22:C22"/>
    <mergeCell ref="L4:L5"/>
    <mergeCell ref="A29:E29"/>
    <mergeCell ref="A24:E24"/>
    <mergeCell ref="A27:E27"/>
    <mergeCell ref="A26:E26"/>
    <mergeCell ref="A25:E25"/>
    <mergeCell ref="A28:E28"/>
    <mergeCell ref="D22:E22"/>
    <mergeCell ref="N4:N6"/>
    <mergeCell ref="K4:K6"/>
    <mergeCell ref="A10:E10"/>
    <mergeCell ref="A11:E11"/>
    <mergeCell ref="A17:E17"/>
    <mergeCell ref="A18:E18"/>
    <mergeCell ref="O4:O6"/>
    <mergeCell ref="A4:A6"/>
    <mergeCell ref="B4:C6"/>
    <mergeCell ref="D4:D6"/>
    <mergeCell ref="E4:E6"/>
    <mergeCell ref="M4:M5"/>
  </mergeCells>
  <pageMargins left="0.39370078740157483" right="0.39370078740157483" top="0.39370078740157483" bottom="0.39370078740157483" header="0" footer="0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2026-05-25T05:58:53Z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