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ДОГОВОРНАЯ РАБОТА\2026 год\школа\Проект\"/>
    </mc:Choice>
  </mc:AlternateContent>
  <xr:revisionPtr revIDLastSave="0" documentId="13_ncr:1_{0791F425-471D-4673-84A2-C0C2A4556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definedNames>
    <definedName name="_xlnm._FilterDatabase" localSheetId="0" hidden="1">'Расчет цены'!$A$8:$N$8</definedName>
    <definedName name="_xlnm.Print_Area" localSheetId="0">'Расчет цены'!$A$1:$R$27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  <c r="G15" i="1"/>
  <c r="F15" i="1"/>
  <c r="I10" i="1"/>
  <c r="J10" i="1" s="1"/>
  <c r="K10" i="1" s="1"/>
  <c r="I11" i="1"/>
  <c r="J11" i="1" s="1"/>
  <c r="K11" i="1" s="1"/>
  <c r="I12" i="1"/>
  <c r="J12" i="1" s="1"/>
  <c r="K12" i="1" s="1"/>
  <c r="I13" i="1"/>
  <c r="J13" i="1" s="1"/>
  <c r="K13" i="1" s="1"/>
  <c r="I14" i="1"/>
  <c r="J14" i="1" s="1"/>
  <c r="K14" i="1" s="1"/>
  <c r="I9" i="1"/>
  <c r="J9" i="1" s="1"/>
  <c r="K9" i="1" s="1"/>
  <c r="L14" i="1" l="1"/>
  <c r="M14" i="1" s="1"/>
  <c r="N14" i="1" s="1"/>
  <c r="L12" i="1"/>
  <c r="M12" i="1" s="1"/>
  <c r="N12" i="1" s="1"/>
  <c r="L13" i="1"/>
  <c r="M13" i="1" s="1"/>
  <c r="N13" i="1" s="1"/>
  <c r="L10" i="1"/>
  <c r="M10" i="1" s="1"/>
  <c r="N10" i="1" s="1"/>
  <c r="L11" i="1"/>
  <c r="M11" i="1" s="1"/>
  <c r="N11" i="1" s="1"/>
  <c r="L9" i="1"/>
  <c r="M9" i="1" s="1"/>
  <c r="N9" i="1" s="1"/>
  <c r="J16" i="1" l="1"/>
</calcChain>
</file>

<file path=xl/sharedStrings.xml><?xml version="1.0" encoding="utf-8"?>
<sst xmlns="http://schemas.openxmlformats.org/spreadsheetml/2006/main" count="48" uniqueCount="41">
  <si>
    <t>Предмет контракта</t>
  </si>
  <si>
    <t>Основные характеристики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</si>
  <si>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</si>
  <si>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</si>
  <si>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</si>
  <si>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НМЦК</t>
  </si>
  <si>
    <t xml:space="preserve"> НМЦК, определяемая методом сопоставимых рыночных цен 
(анализа рынка)</t>
  </si>
  <si>
    <t xml:space="preserve">Средняя арифметическая цена за единицу  &lt;ц&gt; </t>
  </si>
  <si>
    <t>Среднее квадратичное отклонение</t>
  </si>
  <si>
    <r>
      <t xml:space="preserve">Коэффициент вариации цен 
V (%) 
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</si>
  <si>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t>Расчет НМЦК по формуле 
v - количество 
(объем) закупаемого товара 
(работы, услуги);
    ц - средняя арифметическая цена за единицу    
НМЦК = v*ц</t>
  </si>
  <si>
    <t>Маркетинговое исследование участников рынка товаров, работ, услуг</t>
  </si>
  <si>
    <t>Цель: определение стоимости товара и НМЦК</t>
  </si>
  <si>
    <t>Дата изучения рынка и способ: кабинетное исследование</t>
  </si>
  <si>
    <t xml:space="preserve">Источники информации:  коммерческие предложения 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</si>
  <si>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</si>
  <si>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Рассчет Н(М)ЦК, ЦКЕП произвел: </t>
  </si>
  <si>
    <t>дата</t>
  </si>
  <si>
    <t>Рассчет Н(М)ЦК, ЦКЕП проверил:</t>
  </si>
  <si>
    <t xml:space="preserve">Приложение </t>
  </si>
  <si>
    <t>Главный экономист</t>
  </si>
  <si>
    <t>Средняя цена за единицу изм. с округлением (вниз) до сотых долей после запятой (руб.)</t>
  </si>
  <si>
    <t>№ п/п</t>
  </si>
  <si>
    <t>В результате проведенного расчета Н(М)ЦК, ЦКЕП контракта составила:</t>
  </si>
  <si>
    <t>рублей</t>
  </si>
  <si>
    <t>Бирюкова Н.Н.</t>
  </si>
  <si>
    <t>Инженер ОИТОСИВ</t>
  </si>
  <si>
    <t>Картриджи и расходные материалы к ним</t>
  </si>
  <si>
    <t>Шт</t>
  </si>
  <si>
    <t>Картридж совместимый для HP P1102/Canon MF3010.</t>
  </si>
  <si>
    <t>Картридж совместимый с Canon MF 4018</t>
  </si>
  <si>
    <t>Картридж совместимый для HP Laser Jet Pro MFP M426 fdn</t>
  </si>
  <si>
    <t>Картридж совместимый с Canon MF3228</t>
  </si>
  <si>
    <t>Итого:</t>
  </si>
  <si>
    <t>Картридж совместимый с brother DCP-T300</t>
  </si>
  <si>
    <t>Картридж совместимый с Xerox B315</t>
  </si>
  <si>
    <t xml:space="preserve">поставщик № 1 вх. № 4965 от 30.07.2026
</t>
  </si>
  <si>
    <t xml:space="preserve">поставщик № 2 вх. № 4966 от 30.07.2026
</t>
  </si>
  <si>
    <t xml:space="preserve">поставщик № 3 вх. № 4967 от 30.07.2026
</t>
  </si>
  <si>
    <t>Кулябина А.Д.</t>
  </si>
  <si>
    <t>Вывод: учитывая, что цена предложенная поставщиком № 1, ниже средней цены и цен предложенных другими поставщиками, государственным заказчиком, на основании пункта 4 части 1 статьи 93 Федерального закона, принято решение о размещении заказа на закупку комплектующих к компьютерной технике. При этом цена контракта, заключаемого с единственным поставщиком, составит 36 738 (тридцать шесть тысяч семьсот тридцать восемь) рублей 00 копеек, с учетом стоимости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</si>
</sst>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"/>
    <numFmt numFmtId="166" formatCode="_-* #,##0.00000_р_._-;\-* #,##0.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14" fontId="5" fillId="0" borderId="0" xfId="0" applyNumberFormat="1" applyFont="1" applyFill="1" applyAlignment="1" applyProtection="1">
      <alignment horizontal="center" wrapText="1"/>
      <protection locked="0"/>
    </xf>
    <xf numFmtId="0" fontId="9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Font="1"/>
    <xf numFmtId="0" fontId="5" fillId="2" borderId="0" xfId="2" applyFont="1" applyFill="1" applyBorder="1" applyAlignment="1">
      <alignment vertical="center" wrapText="1"/>
    </xf>
    <xf numFmtId="0" fontId="1" fillId="0" borderId="0" xfId="0" applyFont="1" applyBorder="1" applyAlignment="1">
      <alignment wrapText="1" shrinkToFit="1"/>
    </xf>
    <xf numFmtId="0" fontId="1" fillId="0" borderId="0" xfId="0" applyFont="1" applyBorder="1" applyAlignment="1">
      <alignment horizontal="left" wrapText="1" shrinkToFit="1"/>
    </xf>
    <xf numFmtId="0" fontId="5" fillId="0" borderId="0" xfId="0" applyFont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right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8" fillId="2" borderId="0" xfId="2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7</xdr:row>
      <xdr:rowOff>1123950</xdr:rowOff>
    </xdr:from>
    <xdr:to>
      <xdr:col>10</xdr:col>
      <xdr:colOff>1066800</xdr:colOff>
      <xdr:row>7</xdr:row>
      <xdr:rowOff>1657350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76750"/>
          <a:ext cx="933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</xdr:row>
      <xdr:rowOff>1057275</xdr:rowOff>
    </xdr:from>
    <xdr:to>
      <xdr:col>10</xdr:col>
      <xdr:colOff>9525</xdr:colOff>
      <xdr:row>7</xdr:row>
      <xdr:rowOff>1590675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890838"/>
          <a:ext cx="117633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26"/>
  <sheetViews>
    <sheetView tabSelected="1" topLeftCell="A10" zoomScale="70" zoomScaleNormal="70" workbookViewId="0">
      <selection activeCell="A18" sqref="A18:R18"/>
    </sheetView>
  </sheetViews>
  <sheetFormatPr defaultColWidth="9.140625" defaultRowHeight="12.75" x14ac:dyDescent="0.2"/>
  <cols>
    <col min="1" max="1" width="4.42578125" style="1" customWidth="1"/>
    <col min="2" max="2" width="31.42578125" style="1" customWidth="1"/>
    <col min="3" max="3" width="53.42578125" style="1" customWidth="1"/>
    <col min="4" max="4" width="7.7109375" style="1" customWidth="1"/>
    <col min="5" max="5" width="9.140625" style="1"/>
    <col min="6" max="6" width="18.140625" style="1" customWidth="1"/>
    <col min="7" max="7" width="16.85546875" style="1" customWidth="1"/>
    <col min="8" max="8" width="17.5703125" style="1" customWidth="1"/>
    <col min="9" max="9" width="19.28515625" style="1" customWidth="1"/>
    <col min="10" max="10" width="19.5703125" style="1" customWidth="1"/>
    <col min="11" max="11" width="18.42578125" style="1" customWidth="1"/>
    <col min="12" max="13" width="37.28515625" style="1" customWidth="1"/>
    <col min="14" max="14" width="23.5703125" style="1" customWidth="1"/>
    <col min="15" max="16384" width="9.140625" style="1"/>
  </cols>
  <sheetData>
    <row r="3" spans="1:22" ht="15.75" customHeight="1" x14ac:dyDescent="0.25">
      <c r="A3" s="16"/>
      <c r="B3" s="16"/>
      <c r="C3" s="16"/>
      <c r="D3" s="16"/>
      <c r="E3" s="16"/>
      <c r="F3" s="17" t="s">
        <v>11</v>
      </c>
      <c r="G3" s="17"/>
      <c r="H3" s="17"/>
      <c r="I3" s="17"/>
      <c r="J3" s="17"/>
      <c r="K3" s="17"/>
      <c r="L3" s="16"/>
      <c r="M3" s="16"/>
      <c r="N3" s="16"/>
      <c r="O3" s="31"/>
      <c r="P3" s="72" t="s">
        <v>19</v>
      </c>
      <c r="Q3" s="72"/>
      <c r="R3" s="72"/>
    </row>
    <row r="4" spans="1:22" ht="15.75" x14ac:dyDescent="0.25">
      <c r="A4" s="18" t="s">
        <v>12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31"/>
      <c r="P4" s="31"/>
      <c r="Q4" s="31"/>
    </row>
    <row r="5" spans="1:22" ht="15.75" x14ac:dyDescent="0.25">
      <c r="A5" s="56" t="s">
        <v>13</v>
      </c>
      <c r="B5" s="56"/>
      <c r="C5" s="56"/>
      <c r="D5" s="56"/>
      <c r="E5" s="56"/>
      <c r="F5" s="19"/>
      <c r="G5" s="16"/>
      <c r="H5" s="18" t="s">
        <v>14</v>
      </c>
      <c r="J5" s="18"/>
      <c r="K5" s="18"/>
      <c r="L5" s="18"/>
      <c r="M5" s="18"/>
      <c r="N5" s="20"/>
      <c r="O5" s="19"/>
      <c r="P5" s="21"/>
      <c r="Q5" s="22"/>
    </row>
    <row r="7" spans="1:22" ht="83.25" customHeight="1" x14ac:dyDescent="0.2">
      <c r="A7" s="59" t="s">
        <v>22</v>
      </c>
      <c r="B7" s="59" t="s">
        <v>0</v>
      </c>
      <c r="C7" s="60" t="s">
        <v>1</v>
      </c>
      <c r="D7" s="60" t="s">
        <v>2</v>
      </c>
      <c r="E7" s="60" t="s">
        <v>3</v>
      </c>
      <c r="F7" s="63" t="s">
        <v>4</v>
      </c>
      <c r="G7" s="64"/>
      <c r="H7" s="65"/>
      <c r="I7" s="66" t="s">
        <v>5</v>
      </c>
      <c r="J7" s="67"/>
      <c r="K7" s="68"/>
      <c r="L7" s="63" t="s">
        <v>6</v>
      </c>
      <c r="M7" s="64"/>
      <c r="N7" s="65"/>
    </row>
    <row r="8" spans="1:22" ht="159" customHeight="1" thickBot="1" x14ac:dyDescent="0.25">
      <c r="A8" s="59"/>
      <c r="B8" s="60"/>
      <c r="C8" s="61"/>
      <c r="D8" s="62"/>
      <c r="E8" s="62"/>
      <c r="F8" s="38" t="s">
        <v>36</v>
      </c>
      <c r="G8" s="38" t="s">
        <v>37</v>
      </c>
      <c r="H8" s="39" t="s">
        <v>38</v>
      </c>
      <c r="I8" s="2" t="s">
        <v>7</v>
      </c>
      <c r="J8" s="2" t="s">
        <v>8</v>
      </c>
      <c r="K8" s="3" t="s">
        <v>9</v>
      </c>
      <c r="L8" s="2" t="s">
        <v>7</v>
      </c>
      <c r="M8" s="2" t="s">
        <v>21</v>
      </c>
      <c r="N8" s="2" t="s">
        <v>10</v>
      </c>
    </row>
    <row r="9" spans="1:22" s="7" customFormat="1" ht="76.5" customHeight="1" thickBot="1" x14ac:dyDescent="0.3">
      <c r="A9" s="36">
        <v>1</v>
      </c>
      <c r="B9" s="69" t="s">
        <v>27</v>
      </c>
      <c r="C9" s="42" t="s">
        <v>29</v>
      </c>
      <c r="D9" s="37" t="s">
        <v>28</v>
      </c>
      <c r="E9" s="32">
        <v>5</v>
      </c>
      <c r="F9" s="35">
        <v>437</v>
      </c>
      <c r="G9" s="35">
        <v>445</v>
      </c>
      <c r="H9" s="35">
        <v>454</v>
      </c>
      <c r="I9" s="4">
        <f t="shared" ref="I9" si="0">AVERAGE(F9:H9)</f>
        <v>445.33333333333331</v>
      </c>
      <c r="J9" s="5">
        <f t="shared" ref="J9" si="1">SQRT(((SUM((POWER(H9-I9,2)),(POWER(G9-I9,2)),(POWER(F9-I9,2)))/(COLUMNS(F9:H9)-1))))</f>
        <v>8.5049005481153834</v>
      </c>
      <c r="K9" s="6">
        <f t="shared" ref="K9" si="2">J9/I9*100</f>
        <v>1.9097830572115382</v>
      </c>
      <c r="L9" s="33">
        <f t="shared" ref="L9" si="3">I9</f>
        <v>445.33333333333331</v>
      </c>
      <c r="M9" s="4">
        <f t="shared" ref="M9" si="4">ROUNDDOWN(L9,2)</f>
        <v>445.33</v>
      </c>
      <c r="N9" s="4">
        <f t="shared" ref="N9" si="5">E9*M9</f>
        <v>2226.65</v>
      </c>
      <c r="O9" s="26"/>
      <c r="P9" s="26"/>
    </row>
    <row r="10" spans="1:22" s="7" customFormat="1" ht="76.5" customHeight="1" thickBot="1" x14ac:dyDescent="0.3">
      <c r="A10" s="40">
        <v>2</v>
      </c>
      <c r="B10" s="70"/>
      <c r="C10" s="41" t="s">
        <v>34</v>
      </c>
      <c r="D10" s="37" t="s">
        <v>28</v>
      </c>
      <c r="E10" s="32">
        <v>5</v>
      </c>
      <c r="F10" s="35">
        <v>286</v>
      </c>
      <c r="G10" s="35">
        <v>291</v>
      </c>
      <c r="H10" s="35">
        <v>297</v>
      </c>
      <c r="I10" s="4">
        <f t="shared" ref="I10:I14" si="6">AVERAGE(F10:H10)</f>
        <v>291.33333333333331</v>
      </c>
      <c r="J10" s="5">
        <f t="shared" ref="J10:J14" si="7">SQRT(((SUM((POWER(H10-I10,2)),(POWER(G10-I10,2)),(POWER(F10-I10,2)))/(COLUMNS(F10:H10)-1))))</f>
        <v>5.5075705472861021</v>
      </c>
      <c r="K10" s="6">
        <f t="shared" ref="K10:K14" si="8">J10/I10*100</f>
        <v>1.8904704395718885</v>
      </c>
      <c r="L10" s="33">
        <f t="shared" ref="L10:L14" si="9">I10</f>
        <v>291.33333333333331</v>
      </c>
      <c r="M10" s="4">
        <f t="shared" ref="M10:M14" si="10">ROUNDDOWN(L10,2)</f>
        <v>291.33</v>
      </c>
      <c r="N10" s="4">
        <f t="shared" ref="N10:N14" si="11">E10*M10</f>
        <v>1456.6499999999999</v>
      </c>
      <c r="O10" s="26"/>
      <c r="P10" s="26"/>
    </row>
    <row r="11" spans="1:22" s="7" customFormat="1" ht="76.5" customHeight="1" thickBot="1" x14ac:dyDescent="0.3">
      <c r="A11" s="40">
        <v>3</v>
      </c>
      <c r="B11" s="70"/>
      <c r="C11" s="41" t="s">
        <v>30</v>
      </c>
      <c r="D11" s="37" t="s">
        <v>28</v>
      </c>
      <c r="E11" s="32">
        <v>5</v>
      </c>
      <c r="F11" s="35">
        <v>454</v>
      </c>
      <c r="G11" s="35">
        <v>463</v>
      </c>
      <c r="H11" s="35">
        <v>472</v>
      </c>
      <c r="I11" s="4">
        <f t="shared" si="6"/>
        <v>463</v>
      </c>
      <c r="J11" s="5">
        <f t="shared" si="7"/>
        <v>9</v>
      </c>
      <c r="K11" s="6">
        <f t="shared" si="8"/>
        <v>1.9438444924406046</v>
      </c>
      <c r="L11" s="33">
        <f t="shared" si="9"/>
        <v>463</v>
      </c>
      <c r="M11" s="4">
        <f t="shared" si="10"/>
        <v>463</v>
      </c>
      <c r="N11" s="4">
        <f t="shared" si="11"/>
        <v>2315</v>
      </c>
      <c r="O11" s="26"/>
      <c r="P11" s="26"/>
    </row>
    <row r="12" spans="1:22" s="7" customFormat="1" ht="76.5" customHeight="1" thickBot="1" x14ac:dyDescent="0.3">
      <c r="A12" s="40">
        <v>4</v>
      </c>
      <c r="B12" s="70"/>
      <c r="C12" s="41" t="s">
        <v>31</v>
      </c>
      <c r="D12" s="37" t="s">
        <v>28</v>
      </c>
      <c r="E12" s="32">
        <v>5</v>
      </c>
      <c r="F12" s="35">
        <v>701</v>
      </c>
      <c r="G12" s="35">
        <v>715</v>
      </c>
      <c r="H12" s="35">
        <v>729</v>
      </c>
      <c r="I12" s="4">
        <f t="shared" si="6"/>
        <v>715</v>
      </c>
      <c r="J12" s="5">
        <f t="shared" si="7"/>
        <v>14</v>
      </c>
      <c r="K12" s="6">
        <f t="shared" si="8"/>
        <v>1.9580419580419581</v>
      </c>
      <c r="L12" s="33">
        <f t="shared" si="9"/>
        <v>715</v>
      </c>
      <c r="M12" s="4">
        <f t="shared" si="10"/>
        <v>715</v>
      </c>
      <c r="N12" s="4">
        <f t="shared" si="11"/>
        <v>3575</v>
      </c>
      <c r="O12" s="26"/>
      <c r="P12" s="26"/>
    </row>
    <row r="13" spans="1:22" s="7" customFormat="1" ht="76.5" customHeight="1" thickBot="1" x14ac:dyDescent="0.3">
      <c r="A13" s="40">
        <v>5</v>
      </c>
      <c r="B13" s="70"/>
      <c r="C13" s="41" t="s">
        <v>32</v>
      </c>
      <c r="D13" s="37" t="s">
        <v>28</v>
      </c>
      <c r="E13" s="32">
        <v>3</v>
      </c>
      <c r="F13" s="35">
        <v>839</v>
      </c>
      <c r="G13" s="35">
        <v>855</v>
      </c>
      <c r="H13" s="35">
        <v>872</v>
      </c>
      <c r="I13" s="4">
        <f t="shared" si="6"/>
        <v>855.33333333333337</v>
      </c>
      <c r="J13" s="5">
        <f t="shared" si="7"/>
        <v>16.50252505931542</v>
      </c>
      <c r="K13" s="6">
        <f t="shared" si="8"/>
        <v>1.9293676998420211</v>
      </c>
      <c r="L13" s="33">
        <f t="shared" si="9"/>
        <v>855.33333333333337</v>
      </c>
      <c r="M13" s="4">
        <f t="shared" si="10"/>
        <v>855.33</v>
      </c>
      <c r="N13" s="4">
        <f t="shared" si="11"/>
        <v>2565.9900000000002</v>
      </c>
      <c r="O13" s="26"/>
      <c r="P13" s="26"/>
    </row>
    <row r="14" spans="1:22" s="7" customFormat="1" ht="76.5" customHeight="1" thickBot="1" x14ac:dyDescent="0.3">
      <c r="A14" s="40">
        <v>6</v>
      </c>
      <c r="B14" s="70"/>
      <c r="C14" s="41" t="s">
        <v>35</v>
      </c>
      <c r="D14" s="37" t="s">
        <v>28</v>
      </c>
      <c r="E14" s="32">
        <v>3</v>
      </c>
      <c r="F14" s="35">
        <v>8277</v>
      </c>
      <c r="G14" s="35">
        <v>8442</v>
      </c>
      <c r="H14" s="35">
        <v>8608</v>
      </c>
      <c r="I14" s="4">
        <f t="shared" si="6"/>
        <v>8442.3333333333339</v>
      </c>
      <c r="J14" s="5">
        <f t="shared" si="7"/>
        <v>165.50025176214487</v>
      </c>
      <c r="K14" s="6">
        <f t="shared" si="8"/>
        <v>1.9603614928196573</v>
      </c>
      <c r="L14" s="33">
        <f t="shared" si="9"/>
        <v>8442.3333333333339</v>
      </c>
      <c r="M14" s="4">
        <f t="shared" si="10"/>
        <v>8442.33</v>
      </c>
      <c r="N14" s="4">
        <f t="shared" si="11"/>
        <v>25326.989999999998</v>
      </c>
      <c r="O14" s="26"/>
      <c r="P14" s="26"/>
    </row>
    <row r="15" spans="1:22" s="7" customFormat="1" ht="48.75" customHeight="1" x14ac:dyDescent="0.25">
      <c r="A15" s="43"/>
      <c r="B15" s="71"/>
      <c r="C15" s="50" t="s">
        <v>33</v>
      </c>
      <c r="D15" s="32"/>
      <c r="E15" s="44"/>
      <c r="F15" s="35">
        <f>F9*E9+F10*E10+F11*E11+F12*E12+F13*E13+F14*E14</f>
        <v>36738</v>
      </c>
      <c r="G15" s="35">
        <f>G9*E9+G10*E10+G11*E11+G12*E12+G13*E13+G14*E14</f>
        <v>37461</v>
      </c>
      <c r="H15" s="35">
        <f>H9*E9+H10*E10+H11*E11+H12*E12+H13*E13+H14*E14</f>
        <v>38200</v>
      </c>
      <c r="I15" s="51"/>
      <c r="J15" s="46"/>
      <c r="K15" s="47"/>
      <c r="L15" s="48"/>
      <c r="M15" s="45"/>
      <c r="N15" s="49"/>
      <c r="O15" s="26"/>
      <c r="P15" s="26"/>
    </row>
    <row r="16" spans="1:22" customFormat="1" ht="15.75" x14ac:dyDescent="0.25">
      <c r="A16" s="74" t="s">
        <v>23</v>
      </c>
      <c r="B16" s="75"/>
      <c r="C16" s="76"/>
      <c r="D16" s="75"/>
      <c r="E16" s="75"/>
      <c r="F16" s="75"/>
      <c r="G16" s="75"/>
      <c r="H16" s="75"/>
      <c r="I16" s="75"/>
      <c r="J16" s="34">
        <f>SUM(N9:N14)</f>
        <v>37466.28</v>
      </c>
      <c r="K16" s="77" t="s">
        <v>24</v>
      </c>
      <c r="L16" s="77"/>
      <c r="M16" s="77"/>
      <c r="N16" s="78"/>
      <c r="O16" s="11"/>
      <c r="P16" s="11"/>
      <c r="Q16" s="11"/>
      <c r="R16" s="11"/>
      <c r="S16" s="11"/>
      <c r="T16" s="10"/>
      <c r="U16" s="27"/>
      <c r="V16" s="27"/>
    </row>
    <row r="17" spans="1:21" s="16" customFormat="1" ht="64.900000000000006" customHeight="1" x14ac:dyDescent="0.25">
      <c r="A17" s="57" t="s">
        <v>40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28"/>
      <c r="T17" s="28"/>
      <c r="U17" s="28"/>
    </row>
    <row r="18" spans="1:21" customFormat="1" ht="69.599999999999994" customHeight="1" x14ac:dyDescent="0.25">
      <c r="A18" s="58" t="s">
        <v>15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29"/>
      <c r="T18" s="30"/>
    </row>
    <row r="19" spans="1:21" customFormat="1" ht="15.75" x14ac:dyDescent="0.25">
      <c r="A19" s="52" t="s">
        <v>16</v>
      </c>
      <c r="B19" s="52"/>
      <c r="C19" s="52"/>
      <c r="D19" s="52"/>
      <c r="E19" s="8"/>
      <c r="F19" s="8"/>
      <c r="G19" s="8"/>
      <c r="H19" s="8"/>
      <c r="I19" s="8"/>
      <c r="J19" s="8"/>
      <c r="K19" s="8"/>
      <c r="L19" s="1"/>
      <c r="M19" s="1"/>
      <c r="N19" s="1"/>
      <c r="O19" s="1"/>
      <c r="P19" s="1"/>
      <c r="Q19" s="1"/>
      <c r="R19" s="1"/>
      <c r="S19" s="1"/>
      <c r="T19" s="16"/>
      <c r="U19" s="16"/>
    </row>
    <row r="20" spans="1:21" customFormat="1" ht="15.75" customHeight="1" x14ac:dyDescent="0.25">
      <c r="A20" s="52"/>
      <c r="B20" s="52"/>
      <c r="C20" s="52"/>
      <c r="D20" s="52"/>
      <c r="E20" s="54" t="s">
        <v>26</v>
      </c>
      <c r="F20" s="54"/>
      <c r="G20" s="13"/>
      <c r="H20" s="73" t="s">
        <v>39</v>
      </c>
      <c r="I20" s="73"/>
      <c r="J20" s="73"/>
      <c r="K20" s="73"/>
      <c r="L20" s="9"/>
      <c r="M20" s="9"/>
      <c r="N20" s="9"/>
      <c r="O20" s="9"/>
      <c r="P20" s="9"/>
      <c r="Q20" s="9"/>
      <c r="R20" s="9"/>
      <c r="S20" s="9"/>
    </row>
    <row r="21" spans="1:21" customFormat="1" ht="15.75" x14ac:dyDescent="0.25">
      <c r="A21" s="15"/>
      <c r="B21" s="15"/>
      <c r="C21" s="15"/>
      <c r="D21" s="15"/>
      <c r="E21" s="54"/>
      <c r="F21" s="54"/>
      <c r="G21" s="13"/>
      <c r="H21" s="23"/>
      <c r="I21" s="23"/>
      <c r="J21" s="23"/>
      <c r="K21" s="24"/>
      <c r="L21" s="9"/>
      <c r="M21" s="9"/>
      <c r="N21" s="9"/>
      <c r="O21" s="9"/>
      <c r="P21" s="9"/>
      <c r="Q21" s="9"/>
      <c r="R21" s="9"/>
      <c r="S21" s="9"/>
      <c r="T21" s="16"/>
      <c r="U21" s="16"/>
    </row>
    <row r="22" spans="1:21" customFormat="1" ht="15.75" x14ac:dyDescent="0.25">
      <c r="A22" s="15"/>
      <c r="B22" s="15"/>
      <c r="C22" s="15"/>
      <c r="D22" s="15"/>
      <c r="E22" s="8"/>
      <c r="F22" s="12"/>
      <c r="G22" s="13"/>
      <c r="H22" s="14"/>
      <c r="I22" s="14"/>
      <c r="J22" s="14"/>
      <c r="K22" s="25" t="s">
        <v>17</v>
      </c>
      <c r="L22" s="9"/>
      <c r="M22" s="9"/>
      <c r="N22" s="9"/>
      <c r="O22" s="9"/>
      <c r="P22" s="9"/>
      <c r="Q22" s="9"/>
      <c r="R22" s="9"/>
      <c r="S22" s="9"/>
      <c r="T22" s="16"/>
      <c r="U22" s="16"/>
    </row>
    <row r="23" spans="1:21" customFormat="1" ht="15.75" x14ac:dyDescent="0.25">
      <c r="A23" s="52" t="s">
        <v>18</v>
      </c>
      <c r="B23" s="52"/>
      <c r="C23" s="52"/>
      <c r="D23" s="52"/>
      <c r="E23" s="8"/>
      <c r="F23" s="8"/>
      <c r="G23" s="8"/>
      <c r="H23" s="8"/>
      <c r="I23" s="8"/>
      <c r="J23" s="8"/>
      <c r="K23" s="8"/>
      <c r="L23" s="1"/>
      <c r="M23" s="1"/>
      <c r="N23" s="1"/>
      <c r="O23" s="1"/>
      <c r="P23" s="1"/>
      <c r="Q23" s="1"/>
      <c r="R23" s="1"/>
      <c r="S23" s="1"/>
      <c r="T23" s="16"/>
      <c r="U23" s="16"/>
    </row>
    <row r="24" spans="1:21" customFormat="1" ht="15.75" x14ac:dyDescent="0.25">
      <c r="A24" s="52"/>
      <c r="B24" s="52"/>
      <c r="C24" s="52"/>
      <c r="D24" s="52"/>
      <c r="E24" s="55" t="s">
        <v>20</v>
      </c>
      <c r="F24" s="55"/>
      <c r="G24" s="13"/>
      <c r="H24" s="53" t="s">
        <v>25</v>
      </c>
      <c r="I24" s="53"/>
      <c r="J24" s="53"/>
      <c r="K24" s="53"/>
      <c r="L24" s="9"/>
      <c r="M24" s="9"/>
      <c r="N24" s="9"/>
      <c r="O24" s="9"/>
      <c r="P24" s="9"/>
      <c r="Q24" s="9"/>
      <c r="R24" s="9"/>
      <c r="S24" s="9"/>
      <c r="T24" s="16"/>
      <c r="U24" s="16"/>
    </row>
    <row r="25" spans="1:21" customFormat="1" ht="15.75" x14ac:dyDescent="0.25">
      <c r="A25" s="15"/>
      <c r="B25" s="15"/>
      <c r="C25" s="15"/>
      <c r="D25" s="15"/>
      <c r="E25" s="12"/>
      <c r="F25" s="12"/>
      <c r="G25" s="13"/>
      <c r="H25" s="14"/>
      <c r="I25" s="14"/>
      <c r="J25" s="14"/>
      <c r="K25" s="24"/>
      <c r="L25" s="1"/>
      <c r="M25" s="1"/>
      <c r="N25" s="1"/>
      <c r="O25" s="1"/>
      <c r="P25" s="1"/>
      <c r="Q25" s="1"/>
      <c r="R25" s="1"/>
      <c r="S25" s="1"/>
      <c r="T25" s="16"/>
      <c r="U25" s="16"/>
    </row>
    <row r="26" spans="1:21" customFormat="1" ht="15.75" x14ac:dyDescent="0.25">
      <c r="A26" s="15"/>
      <c r="B26" s="15"/>
      <c r="C26" s="15"/>
      <c r="D26" s="15"/>
      <c r="E26" s="8"/>
      <c r="F26" s="12"/>
      <c r="G26" s="13"/>
      <c r="H26" s="14"/>
      <c r="I26" s="14"/>
      <c r="J26" s="14"/>
      <c r="K26" s="25" t="s">
        <v>17</v>
      </c>
      <c r="L26" s="1"/>
      <c r="M26" s="1"/>
      <c r="N26" s="1"/>
      <c r="O26" s="1"/>
      <c r="P26" s="1"/>
      <c r="Q26" s="1"/>
      <c r="R26" s="1"/>
      <c r="S26" s="1"/>
      <c r="T26" s="16"/>
      <c r="U26" s="16"/>
    </row>
  </sheetData>
  <mergeCells count="21">
    <mergeCell ref="P3:R3"/>
    <mergeCell ref="A19:D20"/>
    <mergeCell ref="H20:K20"/>
    <mergeCell ref="A16:I16"/>
    <mergeCell ref="K16:N16"/>
    <mergeCell ref="A23:D24"/>
    <mergeCell ref="H24:K24"/>
    <mergeCell ref="E20:F21"/>
    <mergeCell ref="E24:F24"/>
    <mergeCell ref="A5:E5"/>
    <mergeCell ref="A17:R17"/>
    <mergeCell ref="A18:R18"/>
    <mergeCell ref="A7:A8"/>
    <mergeCell ref="B7:B8"/>
    <mergeCell ref="C7:C8"/>
    <mergeCell ref="D7:D8"/>
    <mergeCell ref="E7:E8"/>
    <mergeCell ref="F7:H7"/>
    <mergeCell ref="I7:K7"/>
    <mergeCell ref="L7:N7"/>
    <mergeCell ref="B9:B15"/>
  </mergeCells>
  <pageMargins left="0.19685039370078741" right="0.19685039370078741" top="1.1811023622047245" bottom="0.19685039370078741" header="0.19685039370078741" footer="0.19685039370078741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Куртова Любовь Андреевна</dc:creator>
  <cp:lastModifiedBy>Анастасия</cp:lastModifiedBy>
  <cp:lastPrinted>2025-10-02T07:39:26Z</cp:lastPrinted>
  <dcterms:created xsi:type="dcterms:W3CDTF">2021-06-07T12:45:55Z</dcterms:created>
  <dcterms:modified xsi:type="dcterms:W3CDTF">2026-07-30T14:16:37Z</dcterms:modified>
</cp:coreProperties>
</file>