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 закупок\Хутина\2026\44фз\Транспортировка с вооруж. сопровожд\"/>
    </mc:Choice>
  </mc:AlternateContent>
  <bookViews>
    <workbookView xWindow="0" yWindow="0" windowWidth="27900" windowHeight="10995"/>
  </bookViews>
  <sheets>
    <sheet name="Лист1" sheetId="4" r:id="rId1"/>
  </sheets>
  <definedNames>
    <definedName name="_xlnm.Print_Area" localSheetId="0">Лист1!$A$1:$O$12</definedName>
  </definedNames>
  <calcPr calcId="162913" calcOnSave="0"/>
</workbook>
</file>

<file path=xl/calcChain.xml><?xml version="1.0" encoding="utf-8"?>
<calcChain xmlns="http://schemas.openxmlformats.org/spreadsheetml/2006/main">
  <c r="N7" i="4" l="1"/>
  <c r="O7" i="4" s="1"/>
  <c r="M7" i="4"/>
  <c r="J7" i="4"/>
  <c r="K7" i="4" s="1"/>
  <c r="L7" i="4" s="1"/>
  <c r="N6" i="4" l="1"/>
  <c r="O6" i="4" s="1"/>
  <c r="M6" i="4"/>
  <c r="J6" i="4"/>
  <c r="K6" i="4" s="1"/>
  <c r="L6" i="4" s="1"/>
</calcChain>
</file>

<file path=xl/sharedStrings.xml><?xml version="1.0" encoding="utf-8"?>
<sst xmlns="http://schemas.openxmlformats.org/spreadsheetml/2006/main" count="32" uniqueCount="30">
  <si>
    <t>Кол-во</t>
  </si>
  <si>
    <t>№</t>
  </si>
  <si>
    <t>Наименование предмета контракта</t>
  </si>
  <si>
    <t>Ед. изм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</si>
  <si>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</si>
  <si>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</si>
  <si>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</si>
  <si>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</si>
  <si>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Технические характеристики</t>
  </si>
  <si>
    <t>Поставщик 1</t>
  </si>
  <si>
    <t>Поставщик 2</t>
  </si>
  <si>
    <t>Минимальная цена за единицу изм. по представленным коммерческим предложениям (руб.)</t>
  </si>
  <si>
    <t>Н(М)ЦК определяемая методом сопоставимых рыночных цен (анализа рынка)</t>
  </si>
  <si>
    <t>Н(М)Ц контракта,
 (руб.)*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</si>
  <si>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sz val="10"/>
        <color indexed="8"/>
        <rFont val="Times New Roman"/>
        <family val="1"/>
        <charset val="204"/>
      </rPr>
      <t xml:space="preserve"> 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</si>
  <si>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3</t>
  </si>
  <si>
    <r>
      <t>В соответствии со статьей 22 Федерального закона от 05.04.2013 г. N 44-ФЗ «О контрактной системе в сфере закупок товаров, работ, услуг для обеспечения государственных и муниципальных нужд»  использовался метод сопоставимых рыночных цен. Для определения начальной (максимальной) цены контракта были испол</t>
    </r>
    <r>
      <rPr>
        <sz val="10"/>
        <rFont val="Times New Roman"/>
        <family val="1"/>
        <charset val="204"/>
      </rPr>
      <t xml:space="preserve">ьзованы: коммерческие предложения. </t>
    </r>
    <r>
      <rPr>
        <sz val="10"/>
        <color indexed="8"/>
        <rFont val="Times New Roman"/>
        <family val="1"/>
        <charset val="204"/>
      </rPr>
      <t xml:space="preserve">При определении Н(М)ЦК применялся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  </r>
  </si>
  <si>
    <t xml:space="preserve">. В начальную (максимальную) цену контракта включены все расходы поставщика, связанные с выполнением условий контракта, в том числе расходы на страхование, уплату пошлин, налогов, сборов и других обязательных платежей, установленных законодательством Российской Федерации, включая расходы на транспортировку.    
</t>
  </si>
  <si>
    <t xml:space="preserve">При определении начальной (максимальной) цены контракта, в целях более эффективного использования денежных средств (ст.34 "Принцип эффективности использования бюджетных средств" Бюджетного кодекса Российской Федерации от 31.07.1998  № 145-ФЗ, письмо Минфина России от 16 июня 2017 г. № 24-01-10/37713), установлена цена за единицу измерения, равная минимальному значению цен среди представленных коммерческих предложений. </t>
  </si>
  <si>
    <t>Характеристики указаны в Техническом задании</t>
  </si>
  <si>
    <t xml:space="preserve"> Заведующий научно-экспозиционным и выставочным отделом                                                                            Листопад А.В.
</t>
  </si>
  <si>
    <t>усл.ед.</t>
  </si>
  <si>
    <t xml:space="preserve"> Приложение №3  к техническому заданию </t>
  </si>
  <si>
    <t>Обоснование  начальной (максимальной) цены контракта</t>
  </si>
  <si>
    <t>Оказание услуг по вооруженному сопровождению</t>
  </si>
  <si>
    <t>оказание услуг по транспортировке с вооруженным сопровождением музейных предметов из собрания Федерального государственного бюджетного учреждения культуры «Музей Московского художественного академического театра», предоставленных для экспонирования на выставке «Игры престола. Царь Федор Иоаннович», проводящейся в Государственном Владимиро-Суздальском музее-заповеднике (филиал «Александровская слобода») (Владимирская область, город Александров, Музейный проезд, д.20).</t>
  </si>
  <si>
    <t>Оказание услуг по транспортировке по маршруту: Владимирская область, город Александров, Музейный проезд, д.20 – Москва, Камергерский переулок д. 3А.</t>
  </si>
  <si>
    <t>Коммерческое предложение (вх. 1249-01-22 от 06.08.26 )</t>
  </si>
  <si>
    <t>Коммерческое предложение (вх. 1250-01-22 от 06.08.26 )</t>
  </si>
  <si>
    <t>Коммерческое предложение   (вх. 1248-01-22 от 06.08.26 )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</si>
</sst>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center"/>
    </xf>
    <xf numFmtId="0" fontId="7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1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/>
    <xf numFmtId="0" fontId="1" fillId="2" borderId="0" xfId="0" applyFont="1" applyFill="1"/>
    <xf numFmtId="0" fontId="6" fillId="0" borderId="0" xfId="0" applyFont="1" applyAlignment="1">
      <alignment vertical="top"/>
    </xf>
    <xf numFmtId="0" fontId="15" fillId="2" borderId="0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5" fillId="2" borderId="0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" fontId="14" fillId="2" borderId="7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87025" y="41910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8325" y="41624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81643</xdr:colOff>
      <xdr:row>4</xdr:row>
      <xdr:rowOff>371475</xdr:rowOff>
    </xdr:from>
    <xdr:to>
      <xdr:col>13</xdr:col>
      <xdr:colOff>14968</xdr:colOff>
      <xdr:row>4</xdr:row>
      <xdr:rowOff>733425</xdr:rowOff>
    </xdr:to>
    <xdr:pic>
      <xdr:nvPicPr>
        <xdr:cNvPr id="205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015357" y="3158218"/>
          <a:ext cx="1489982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326571</xdr:colOff>
      <xdr:row>4</xdr:row>
      <xdr:rowOff>1943100</xdr:rowOff>
    </xdr:from>
    <xdr:to>
      <xdr:col>12</xdr:col>
      <xdr:colOff>478971</xdr:colOff>
      <xdr:row>4</xdr:row>
      <xdr:rowOff>2171700</xdr:rowOff>
    </xdr:to>
    <xdr:pic>
      <xdr:nvPicPr>
        <xdr:cNvPr id="205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260285" y="4729843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topLeftCell="A7" zoomScale="90" zoomScaleNormal="90" zoomScaleSheetLayoutView="120" workbookViewId="0">
      <selection activeCell="I5" sqref="I5"/>
    </sheetView>
  </sheetViews>
  <sheetFormatPr defaultColWidth="9.140625" defaultRowHeight="12.75" x14ac:dyDescent="0.2"/>
  <cols>
    <col min="1" max="1" width="5.140625" style="2" customWidth="1"/>
    <col min="2" max="2" width="30" style="2" customWidth="1"/>
    <col min="3" max="3" width="29.42578125" style="2" customWidth="1"/>
    <col min="4" max="4" width="28.140625" style="2" customWidth="1"/>
    <col min="5" max="5" width="9.85546875" style="2" customWidth="1"/>
    <col min="6" max="6" width="10.140625" style="5" customWidth="1"/>
    <col min="7" max="7" width="16.140625" style="2" customWidth="1"/>
    <col min="8" max="8" width="16.42578125" style="2" customWidth="1"/>
    <col min="9" max="10" width="16.7109375" style="2" customWidth="1"/>
    <col min="11" max="11" width="18.140625" style="2" customWidth="1"/>
    <col min="12" max="12" width="19" style="18" customWidth="1"/>
    <col min="13" max="13" width="22.7109375" style="2" customWidth="1"/>
    <col min="14" max="14" width="16.28515625" style="2" customWidth="1"/>
    <col min="15" max="15" width="17" style="2" customWidth="1"/>
    <col min="16" max="16384" width="9.140625" style="2"/>
  </cols>
  <sheetData>
    <row r="1" spans="1:16" ht="32.25" customHeight="1" x14ac:dyDescent="0.25">
      <c r="J1" s="52" t="s">
        <v>22</v>
      </c>
      <c r="K1" s="53"/>
      <c r="L1" s="53"/>
      <c r="M1" s="53"/>
      <c r="N1" s="53"/>
      <c r="O1" s="53"/>
      <c r="P1" s="1"/>
    </row>
    <row r="2" spans="1:16" ht="32.25" customHeight="1" x14ac:dyDescent="0.25">
      <c r="C2" s="59" t="s">
        <v>23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23"/>
      <c r="O2" s="23"/>
      <c r="P2" s="1"/>
    </row>
    <row r="3" spans="1:16" ht="63.75" customHeight="1" x14ac:dyDescent="0.2">
      <c r="C3" s="54" t="s">
        <v>16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6" ht="82.9" customHeight="1" x14ac:dyDescent="0.2">
      <c r="A4" s="55" t="s">
        <v>1</v>
      </c>
      <c r="B4" s="56" t="s">
        <v>2</v>
      </c>
      <c r="C4" s="55"/>
      <c r="D4" s="55" t="s">
        <v>8</v>
      </c>
      <c r="E4" s="55" t="s">
        <v>3</v>
      </c>
      <c r="F4" s="55" t="s">
        <v>0</v>
      </c>
      <c r="G4" s="35" t="s">
        <v>27</v>
      </c>
      <c r="H4" s="35" t="s">
        <v>28</v>
      </c>
      <c r="I4" s="35" t="s">
        <v>29</v>
      </c>
      <c r="J4" s="57" t="s">
        <v>7</v>
      </c>
      <c r="K4" s="57"/>
      <c r="L4" s="57"/>
      <c r="M4" s="58" t="s">
        <v>12</v>
      </c>
      <c r="N4" s="58"/>
      <c r="O4" s="58"/>
    </row>
    <row r="5" spans="1:16" ht="174" customHeight="1" x14ac:dyDescent="0.2">
      <c r="A5" s="56"/>
      <c r="B5" s="61"/>
      <c r="C5" s="56"/>
      <c r="D5" s="56"/>
      <c r="E5" s="56"/>
      <c r="F5" s="56"/>
      <c r="G5" s="28" t="s">
        <v>9</v>
      </c>
      <c r="H5" s="28" t="s">
        <v>10</v>
      </c>
      <c r="I5" s="28" t="s">
        <v>15</v>
      </c>
      <c r="J5" s="28" t="s">
        <v>4</v>
      </c>
      <c r="K5" s="28" t="s">
        <v>5</v>
      </c>
      <c r="L5" s="28" t="s">
        <v>6</v>
      </c>
      <c r="M5" s="29" t="s">
        <v>14</v>
      </c>
      <c r="N5" s="28" t="s">
        <v>11</v>
      </c>
      <c r="O5" s="30" t="s">
        <v>13</v>
      </c>
    </row>
    <row r="6" spans="1:16" ht="126.75" customHeight="1" x14ac:dyDescent="0.2">
      <c r="A6" s="36">
        <v>1</v>
      </c>
      <c r="B6" s="38" t="s">
        <v>25</v>
      </c>
      <c r="C6" s="32" t="s">
        <v>26</v>
      </c>
      <c r="D6" s="27" t="s">
        <v>19</v>
      </c>
      <c r="E6" s="33" t="s">
        <v>21</v>
      </c>
      <c r="F6" s="34">
        <v>1</v>
      </c>
      <c r="G6" s="21">
        <v>89500</v>
      </c>
      <c r="H6" s="22">
        <v>91500</v>
      </c>
      <c r="I6" s="22">
        <v>94605</v>
      </c>
      <c r="J6" s="14">
        <f t="shared" ref="J6" si="0">(G6+H6+I6)/3</f>
        <v>91868.333333333328</v>
      </c>
      <c r="K6" s="13">
        <f>SQRT(((G6-J6)*(G6-J6)+(H6-J6)*(H6-J6)+(I6-J6)*(I6-J6))/(3-1))</f>
        <v>2572.354628221648</v>
      </c>
      <c r="L6" s="13">
        <f t="shared" ref="L6" si="1">K6/J6*100</f>
        <v>2.8000449500788971</v>
      </c>
      <c r="M6" s="26">
        <f>(G6+H6+I6)/3</f>
        <v>91868.333333333328</v>
      </c>
      <c r="N6" s="21">
        <f>MIN(G6:I6)</f>
        <v>89500</v>
      </c>
      <c r="O6" s="16">
        <f>N6*F6</f>
        <v>89500</v>
      </c>
    </row>
    <row r="7" spans="1:16" ht="126.75" customHeight="1" x14ac:dyDescent="0.2">
      <c r="A7" s="37">
        <v>1</v>
      </c>
      <c r="B7" s="39"/>
      <c r="C7" s="32" t="s">
        <v>24</v>
      </c>
      <c r="D7" s="27" t="s">
        <v>19</v>
      </c>
      <c r="E7" s="33" t="s">
        <v>21</v>
      </c>
      <c r="F7" s="34">
        <v>1</v>
      </c>
      <c r="G7" s="21">
        <v>36000</v>
      </c>
      <c r="H7" s="22">
        <v>52338</v>
      </c>
      <c r="I7" s="22">
        <v>43890</v>
      </c>
      <c r="J7" s="14">
        <f t="shared" ref="J7" si="2">(G7+H7+I7)/3</f>
        <v>44076</v>
      </c>
      <c r="K7" s="13">
        <f>SQRT(((G7-J7)*(G7-J7)+(H7-J7)*(H7-J7)+(I7-J7)*(I7-J7))/(3-1))</f>
        <v>8170.5879837377679</v>
      </c>
      <c r="L7" s="13">
        <f t="shared" ref="L7" si="3">K7/J7*100</f>
        <v>18.537498828699899</v>
      </c>
      <c r="M7" s="26">
        <f>(G7+H7+I7)/3</f>
        <v>44076</v>
      </c>
      <c r="N7" s="21">
        <f>MIN(G7:I7)</f>
        <v>36000</v>
      </c>
      <c r="O7" s="16">
        <f>N7*F7</f>
        <v>36000</v>
      </c>
    </row>
    <row r="8" spans="1:16" ht="21" customHeight="1" x14ac:dyDescent="0.2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8"/>
      <c r="O8" s="31">
        <v>125500</v>
      </c>
    </row>
    <row r="9" spans="1:16" s="3" customFormat="1" ht="46.5" customHeight="1" x14ac:dyDescent="0.25">
      <c r="A9" s="43" t="s">
        <v>17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5"/>
    </row>
    <row r="10" spans="1:16" s="3" customFormat="1" ht="40.15" customHeight="1" x14ac:dyDescent="0.25">
      <c r="A10" s="51" t="s">
        <v>18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1:16" s="3" customFormat="1" ht="16.5" customHeight="1" x14ac:dyDescent="0.25">
      <c r="A11" s="20"/>
      <c r="B11" s="25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6" s="3" customFormat="1" ht="56.25" customHeight="1" x14ac:dyDescent="0.25">
      <c r="A12" s="15"/>
      <c r="B12" s="15"/>
      <c r="C12" s="50" t="s">
        <v>20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15"/>
      <c r="O12" s="15"/>
    </row>
    <row r="13" spans="1:16" ht="34.5" customHeight="1" x14ac:dyDescent="0.3">
      <c r="A13" s="4"/>
      <c r="B13" s="4"/>
      <c r="C13" s="49"/>
      <c r="D13" s="49"/>
      <c r="E13" s="8"/>
      <c r="F13" s="9"/>
      <c r="G13" s="7"/>
      <c r="H13" s="6"/>
      <c r="I13" s="6"/>
      <c r="K13" s="7"/>
      <c r="L13" s="17"/>
      <c r="M13" s="6"/>
      <c r="N13" s="4"/>
      <c r="O13" s="4"/>
    </row>
    <row r="14" spans="1:16" ht="39.6" customHeight="1" x14ac:dyDescent="0.3">
      <c r="A14" s="4"/>
      <c r="B14" s="4"/>
      <c r="C14" s="41"/>
      <c r="D14" s="42"/>
      <c r="E14" s="8"/>
      <c r="F14" s="9"/>
      <c r="G14" s="7"/>
      <c r="H14" s="6"/>
      <c r="I14" s="19"/>
      <c r="K14" s="10"/>
      <c r="L14" s="17"/>
      <c r="M14" s="6"/>
      <c r="N14" s="4"/>
      <c r="O14" s="4"/>
    </row>
    <row r="15" spans="1:16" x14ac:dyDescent="0.2">
      <c r="A15" s="40"/>
      <c r="B15" s="40"/>
      <c r="C15" s="40"/>
    </row>
    <row r="16" spans="1:16" x14ac:dyDescent="0.2">
      <c r="A16" s="12"/>
      <c r="B16" s="24"/>
      <c r="C16" s="11"/>
    </row>
  </sheetData>
  <mergeCells count="19">
    <mergeCell ref="J1:O1"/>
    <mergeCell ref="C3:O3"/>
    <mergeCell ref="A4:A5"/>
    <mergeCell ref="C4:C5"/>
    <mergeCell ref="J4:L4"/>
    <mergeCell ref="E4:E5"/>
    <mergeCell ref="F4:F5"/>
    <mergeCell ref="M4:O4"/>
    <mergeCell ref="D4:D5"/>
    <mergeCell ref="C2:M2"/>
    <mergeCell ref="B4:B5"/>
    <mergeCell ref="B6:B7"/>
    <mergeCell ref="A15:C15"/>
    <mergeCell ref="C14:D14"/>
    <mergeCell ref="A9:O9"/>
    <mergeCell ref="A8:N8"/>
    <mergeCell ref="C13:D13"/>
    <mergeCell ref="C12:M12"/>
    <mergeCell ref="A10:O10"/>
  </mergeCells>
  <phoneticPr fontId="4" type="noConversion"/>
  <pageMargins left="0.31496062992125984" right="0.11811023622047245" top="0.15748031496062992" bottom="0.15748031496062992" header="0.31496062992125984" footer="0.31496062992125984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ГУЗ ВО Бюро судебно-медицинской экспертизы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Хутина Наталья Викторовна</cp:lastModifiedBy>
  <cp:lastPrinted>2026-08-04T12:20:58Z</cp:lastPrinted>
  <dcterms:created xsi:type="dcterms:W3CDTF">2013-03-13T05:39:06Z</dcterms:created>
  <dcterms:modified xsi:type="dcterms:W3CDTF">2026-08-07T08:24:06Z</dcterms:modified>
</cp:coreProperties>
</file>