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Ohtrud\Desktop\СОУТ 2026\"/>
    </mc:Choice>
  </mc:AlternateContent>
  <xr:revisionPtr revIDLastSave="0" documentId="8_{E7C0BAF3-53C7-4A67-9918-FE16BDE859B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НМЦК средняя" sheetId="2" r:id="rId1"/>
    <sheet name="Лист1" sheetId="3" r:id="rId2"/>
  </sheet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H7" i="2" s="1"/>
  <c r="I7" i="2" l="1"/>
  <c r="K7" i="2" s="1"/>
  <c r="H11" i="3"/>
  <c r="G11" i="3"/>
  <c r="I11" i="3" s="1"/>
  <c r="H10" i="3"/>
  <c r="G10" i="3"/>
  <c r="I10" i="3" s="1"/>
  <c r="H9" i="3"/>
  <c r="G9" i="3"/>
  <c r="I9" i="3" s="1"/>
  <c r="H8" i="3"/>
  <c r="G8" i="3"/>
  <c r="I8" i="3" s="1"/>
  <c r="H7" i="3"/>
  <c r="G7" i="3"/>
  <c r="I7" i="3" s="1"/>
  <c r="K7" i="3" s="1"/>
  <c r="J7" i="2" l="1"/>
  <c r="J8" i="2" s="1"/>
  <c r="J9" i="3"/>
  <c r="K9" i="3"/>
  <c r="J10" i="3"/>
  <c r="K10" i="3"/>
  <c r="K8" i="3"/>
  <c r="J8" i="3"/>
  <c r="K11" i="3"/>
  <c r="J11" i="3"/>
  <c r="J7" i="3"/>
  <c r="J12" i="3" l="1"/>
</calcChain>
</file>

<file path=xl/sharedStrings.xml><?xml version="1.0" encoding="utf-8"?>
<sst xmlns="http://schemas.openxmlformats.org/spreadsheetml/2006/main" count="50" uniqueCount="32">
  <si>
    <t>Обоснования начальной (максимальной) цены контракта</t>
  </si>
  <si>
    <t>Основные характеристики объекта закупки</t>
  </si>
  <si>
    <t>В соответствии с требованиями, указанными в Приложении №1. к заявке</t>
  </si>
  <si>
    <t>Используемый метод определения НМЦК:</t>
  </si>
  <si>
    <t xml:space="preserve">   Расчет НМЦК</t>
  </si>
  <si>
    <t>№</t>
  </si>
  <si>
    <t>Наименование</t>
  </si>
  <si>
    <t>кол-во</t>
  </si>
  <si>
    <t>Сумма цен</t>
  </si>
  <si>
    <t>Средняя цена, руб. за ед.</t>
  </si>
  <si>
    <t>НМЦК</t>
  </si>
  <si>
    <t>Коэффициент вариации цены (V)</t>
  </si>
  <si>
    <t>НЦМК:</t>
  </si>
  <si>
    <t xml:space="preserve">Приложение №2 </t>
  </si>
  <si>
    <t>(должность)</t>
  </si>
  <si>
    <t>(подпись/расшифровка подписи)</t>
  </si>
  <si>
    <t>Дата подготовки обоснования НМЦК: 16.01.2026</t>
  </si>
  <si>
    <t>Заведующий аптекой</t>
  </si>
  <si>
    <t>Метод сопоставимых рыночных цен</t>
  </si>
  <si>
    <t>Цена  №1 
(Коммерческое приложение № 1 №387 от 25.11.2025)</t>
  </si>
  <si>
    <t>Цена  №2                 (Коммерческое приложение № 2 №УТ-532 от 19.11.2025)</t>
  </si>
  <si>
    <t>Цена  №3        (Коммерческое приложение № 3 №128 от 26.11.2025)</t>
  </si>
  <si>
    <t>Цена принятая к расчету, руб. за ед.</t>
  </si>
  <si>
    <t xml:space="preserve">Инициатор закупки </t>
  </si>
  <si>
    <t>/ Змановская С.А.</t>
  </si>
  <si>
    <t>Услуга по проведению специальной оценки условий труда для  Тюменской больницы  ФГБУЗ ЗСМЦ ФМБА России по адресу г. Тюмень ул. Беляева 1</t>
  </si>
  <si>
    <t>Цена  №1 
(Коммерческое приложение № 1 №301/1-СОУТ от 13.07.2026)</t>
  </si>
  <si>
    <t>Цена  №2                 (Коммерческое приложение № 2 № 3866/26 от 10.07.2026)</t>
  </si>
  <si>
    <t>Цена  №3        (Коммерческое приложение № 3 № б/н от 23.06.2026)</t>
  </si>
  <si>
    <t>Дата подготовки обоснования НМЦК: 13.07.2026</t>
  </si>
  <si>
    <t>Васильева В.С.</t>
  </si>
  <si>
    <t>специалист по охране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</si>
</sst>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0"/>
      <name val="Helv"/>
    </font>
    <font>
      <sz val="10"/>
      <color theme="1"/>
      <name val="Liberation Sans"/>
    </font>
    <font>
      <b/>
      <sz val="10"/>
      <name val="Liberation Sans"/>
    </font>
    <font>
      <b/>
      <u/>
      <sz val="10"/>
      <name val="Liberation Sans"/>
    </font>
    <font>
      <sz val="10"/>
      <name val="Liberation Sans"/>
    </font>
    <font>
      <sz val="11"/>
      <color theme="1"/>
      <name val="Calibri"/>
      <scheme val="minor"/>
    </font>
    <font>
      <sz val="10"/>
      <name val="Liberation Sans"/>
      <family val="2"/>
      <charset val="204"/>
    </font>
    <font>
      <b/>
      <sz val="10"/>
      <name val="Liberation Sans"/>
      <family val="2"/>
      <charset val="204"/>
    </font>
    <font>
      <b/>
      <sz val="10"/>
      <color theme="1"/>
      <name val="Liberation Sans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b/>
      <sz val="10"/>
      <name val="Liberation Sans"/>
      <charset val="204"/>
    </font>
    <font>
      <b/>
      <sz val="10"/>
      <color theme="1"/>
      <name val="Liberation Sans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9">
    <xf numFmtId="0" fontId="0" fillId="0" borderId="0"/>
    <xf numFmtId="49" fontId="1" fillId="0" borderId="1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4" fillId="0" borderId="0" xfId="0" applyFont="1"/>
    <xf numFmtId="0" fontId="5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/>
    </xf>
    <xf numFmtId="0" fontId="7" fillId="0" borderId="0" xfId="2" applyFont="1" applyAlignment="1">
      <alignment horizontal="center" wrapText="1"/>
    </xf>
    <xf numFmtId="4" fontId="7" fillId="0" borderId="0" xfId="2" applyNumberFormat="1" applyFont="1" applyAlignment="1">
      <alignment horizontal="center"/>
    </xf>
    <xf numFmtId="4" fontId="0" fillId="0" borderId="0" xfId="0" applyNumberFormat="1"/>
    <xf numFmtId="0" fontId="11" fillId="0" borderId="1" xfId="2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6" fillId="0" borderId="1" xfId="2" applyFont="1" applyBorder="1" applyAlignment="1">
      <alignment horizontal="center" vertical="center" wrapText="1"/>
    </xf>
    <xf numFmtId="2" fontId="17" fillId="0" borderId="1" xfId="2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11" fillId="0" borderId="1" xfId="2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8" applyFont="1" applyAlignment="1">
      <alignment horizontal="center" vertical="center"/>
    </xf>
    <xf numFmtId="0" fontId="5" fillId="0" borderId="2" xfId="3" applyFont="1" applyBorder="1" applyAlignment="1">
      <alignment horizontal="left" vertical="top" wrapText="1"/>
    </xf>
    <xf numFmtId="0" fontId="5" fillId="0" borderId="4" xfId="3" applyFont="1" applyBorder="1" applyAlignment="1">
      <alignment horizontal="left" vertical="top" wrapText="1"/>
    </xf>
    <xf numFmtId="0" fontId="6" fillId="0" borderId="1" xfId="8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7" fillId="0" borderId="1" xfId="8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9">
    <cellStyle name="xl33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2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_Бумага 4-кв" xfId="7" xr:uid="{00000000-0005-0000-0000-000007000000}"/>
    <cellStyle name="Стиль 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BreakPreview" zoomScaleNormal="100" zoomScaleSheetLayoutView="100" workbookViewId="0">
      <selection activeCell="A11" sqref="A11:G11"/>
    </sheetView>
  </sheetViews>
  <sheetFormatPr defaultRowHeight="15"/>
  <cols>
    <col min="1" max="1" width="5.140625" customWidth="1"/>
    <col min="2" max="2" width="30" customWidth="1"/>
    <col min="3" max="3" width="8.7109375" customWidth="1"/>
    <col min="4" max="4" width="18.140625" customWidth="1"/>
    <col min="5" max="5" width="20" customWidth="1"/>
    <col min="6" max="6" width="19.42578125" customWidth="1"/>
    <col min="7" max="8" width="13.140625" customWidth="1"/>
    <col min="9" max="9" width="12.85546875" customWidth="1"/>
    <col min="10" max="10" width="13.5703125" customWidth="1"/>
    <col min="11" max="11" width="14.42578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26" t="s">
        <v>13</v>
      </c>
      <c r="K1" s="26"/>
    </row>
    <row r="2" spans="1:1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8" t="s">
        <v>1</v>
      </c>
      <c r="B3" s="29"/>
      <c r="C3" s="30" t="s">
        <v>2</v>
      </c>
      <c r="D3" s="30"/>
      <c r="E3" s="30"/>
      <c r="F3" s="30"/>
      <c r="G3" s="30"/>
      <c r="H3" s="30"/>
      <c r="I3" s="30"/>
      <c r="J3" s="30"/>
      <c r="K3" s="30"/>
    </row>
    <row r="4" spans="1:11" ht="35.25" customHeight="1">
      <c r="A4" s="31" t="s">
        <v>3</v>
      </c>
      <c r="B4" s="32"/>
      <c r="C4" s="33" t="s">
        <v>18</v>
      </c>
      <c r="D4" s="33"/>
      <c r="E4" s="33"/>
      <c r="F4" s="33"/>
      <c r="G4" s="33"/>
      <c r="H4" s="33"/>
      <c r="I4" s="33"/>
      <c r="J4" s="33"/>
      <c r="K4" s="33"/>
    </row>
    <row r="5" spans="1:11">
      <c r="A5" s="36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8"/>
    </row>
    <row r="6" spans="1:11" ht="63.75">
      <c r="A6" s="2" t="s">
        <v>5</v>
      </c>
      <c r="B6" s="2" t="s">
        <v>6</v>
      </c>
      <c r="C6" s="2" t="s">
        <v>7</v>
      </c>
      <c r="D6" s="9" t="s">
        <v>26</v>
      </c>
      <c r="E6" s="9" t="s">
        <v>27</v>
      </c>
      <c r="F6" s="9" t="s">
        <v>28</v>
      </c>
      <c r="G6" s="2" t="s">
        <v>8</v>
      </c>
      <c r="H6" s="2" t="s">
        <v>9</v>
      </c>
      <c r="I6" s="2" t="s">
        <v>22</v>
      </c>
      <c r="J6" s="2" t="s">
        <v>10</v>
      </c>
      <c r="K6" s="3" t="s">
        <v>11</v>
      </c>
    </row>
    <row r="7" spans="1:11" ht="76.5">
      <c r="A7" s="2">
        <v>1</v>
      </c>
      <c r="B7" s="2" t="s">
        <v>25</v>
      </c>
      <c r="C7" s="16">
        <v>1</v>
      </c>
      <c r="D7" s="16">
        <v>114975</v>
      </c>
      <c r="E7" s="16">
        <v>99645</v>
      </c>
      <c r="F7" s="16">
        <v>144868.5</v>
      </c>
      <c r="G7" s="10">
        <f>D7+E7+F7</f>
        <v>359488.5</v>
      </c>
      <c r="H7" s="10">
        <f>G7/3</f>
        <v>119829.5</v>
      </c>
      <c r="I7" s="10">
        <f>G7/3</f>
        <v>119829.5</v>
      </c>
      <c r="J7" s="10">
        <f t="shared" ref="J7" si="0">I7*C7</f>
        <v>119829.5</v>
      </c>
      <c r="K7" s="11">
        <f>STDEV(D7,E7,F7)/I7*100</f>
        <v>19.190000000000001</v>
      </c>
    </row>
    <row r="8" spans="1:11">
      <c r="A8" s="39" t="s">
        <v>12</v>
      </c>
      <c r="B8" s="39"/>
      <c r="C8" s="39"/>
      <c r="D8" s="39"/>
      <c r="E8" s="39"/>
      <c r="F8" s="39"/>
      <c r="G8" s="39"/>
      <c r="H8" s="39"/>
      <c r="I8" s="39"/>
      <c r="J8" s="10">
        <f>SUM(J7)</f>
        <v>119829.5</v>
      </c>
      <c r="K8" s="5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>
      <c r="A10" s="40"/>
      <c r="B10" s="41"/>
      <c r="C10" s="41"/>
      <c r="D10" s="41"/>
      <c r="E10" s="41"/>
      <c r="F10" s="41"/>
      <c r="G10" s="41"/>
      <c r="H10" s="15"/>
      <c r="I10" s="42"/>
      <c r="J10" s="43"/>
      <c r="K10" s="43"/>
    </row>
    <row r="11" spans="1:11">
      <c r="A11" s="41" t="s">
        <v>29</v>
      </c>
      <c r="B11" s="41"/>
      <c r="C11" s="41"/>
      <c r="D11" s="41"/>
      <c r="E11" s="41"/>
      <c r="F11" s="41"/>
      <c r="G11" s="41"/>
      <c r="H11" s="15"/>
      <c r="I11" s="42"/>
      <c r="J11" s="43"/>
      <c r="K11" s="43"/>
    </row>
    <row r="12" spans="1:11" ht="15.75" thickBot="1"/>
    <row r="13" spans="1:11" ht="15.75" thickBot="1">
      <c r="A13" s="34" t="s">
        <v>30</v>
      </c>
      <c r="B13" s="35"/>
      <c r="C13" s="35"/>
      <c r="D13" s="35"/>
    </row>
    <row r="14" spans="1:11">
      <c r="A14" s="17" t="s">
        <v>31</v>
      </c>
      <c r="B14" s="18"/>
      <c r="C14" s="18"/>
      <c r="D14" s="18"/>
    </row>
    <row r="15" spans="1:11" ht="15.75" customHeight="1" thickBot="1">
      <c r="A15" s="19" t="s">
        <v>14</v>
      </c>
      <c r="B15" s="20"/>
      <c r="C15" s="20"/>
      <c r="D15" s="20"/>
      <c r="J15" s="8"/>
    </row>
    <row r="16" spans="1:11">
      <c r="A16" s="21"/>
      <c r="B16" s="22"/>
      <c r="C16" s="22"/>
      <c r="D16" s="22"/>
      <c r="E16" s="12"/>
      <c r="F16" s="12"/>
      <c r="G16" s="12"/>
      <c r="H16" s="12"/>
    </row>
    <row r="17" spans="1:4" ht="15.75" customHeight="1" thickBot="1">
      <c r="A17" s="23" t="s">
        <v>15</v>
      </c>
      <c r="B17" s="24"/>
      <c r="C17" s="24"/>
      <c r="D17" s="24"/>
    </row>
    <row r="18" spans="1:4">
      <c r="A18" s="25"/>
      <c r="B18" s="25"/>
      <c r="C18" s="25"/>
      <c r="D18" s="25"/>
    </row>
  </sheetData>
  <mergeCells count="18">
    <mergeCell ref="A13:D13"/>
    <mergeCell ref="A5:K5"/>
    <mergeCell ref="A8:I8"/>
    <mergeCell ref="A10:G10"/>
    <mergeCell ref="I10:K10"/>
    <mergeCell ref="A11:G11"/>
    <mergeCell ref="I11:K11"/>
    <mergeCell ref="J1:K1"/>
    <mergeCell ref="A2:K2"/>
    <mergeCell ref="A3:B3"/>
    <mergeCell ref="C3:K3"/>
    <mergeCell ref="A4:B4"/>
    <mergeCell ref="C4:K4"/>
    <mergeCell ref="A14:D14"/>
    <mergeCell ref="A15:D15"/>
    <mergeCell ref="A16:D16"/>
    <mergeCell ref="A17:D17"/>
    <mergeCell ref="A18:D18"/>
  </mergeCells>
  <pageMargins left="0.19685039370078738" right="0.19685039370078738" top="0.19685039370078738" bottom="0.19685039370078738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I7" sqref="I7"/>
    </sheetView>
  </sheetViews>
  <sheetFormatPr defaultColWidth="15" defaultRowHeight="15"/>
  <cols>
    <col min="1" max="1" width="5.42578125" customWidth="1"/>
    <col min="2" max="2" width="33.1406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26" t="s">
        <v>13</v>
      </c>
      <c r="K1" s="26"/>
    </row>
    <row r="2" spans="1:1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8" t="s">
        <v>1</v>
      </c>
      <c r="B3" s="29"/>
      <c r="C3" s="30" t="s">
        <v>2</v>
      </c>
      <c r="D3" s="30"/>
      <c r="E3" s="30"/>
      <c r="F3" s="30"/>
      <c r="G3" s="30"/>
      <c r="H3" s="30"/>
      <c r="I3" s="30"/>
      <c r="J3" s="30"/>
      <c r="K3" s="30"/>
    </row>
    <row r="4" spans="1:11" ht="59.25" customHeight="1">
      <c r="A4" s="31" t="s">
        <v>3</v>
      </c>
      <c r="B4" s="32"/>
      <c r="C4" s="33" t="s">
        <v>18</v>
      </c>
      <c r="D4" s="33"/>
      <c r="E4" s="33"/>
      <c r="F4" s="33"/>
      <c r="G4" s="33"/>
      <c r="H4" s="33"/>
      <c r="I4" s="33"/>
      <c r="J4" s="33"/>
      <c r="K4" s="33"/>
    </row>
    <row r="5" spans="1:11">
      <c r="A5" s="36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8"/>
    </row>
    <row r="6" spans="1:11" ht="63.75">
      <c r="A6" s="2" t="s">
        <v>5</v>
      </c>
      <c r="B6" s="2" t="s">
        <v>6</v>
      </c>
      <c r="C6" s="2" t="s">
        <v>7</v>
      </c>
      <c r="D6" s="9" t="s">
        <v>19</v>
      </c>
      <c r="E6" s="9" t="s">
        <v>20</v>
      </c>
      <c r="F6" s="9" t="s">
        <v>21</v>
      </c>
      <c r="G6" s="2" t="s">
        <v>8</v>
      </c>
      <c r="H6" s="2" t="s">
        <v>9</v>
      </c>
      <c r="I6" s="2" t="s">
        <v>22</v>
      </c>
      <c r="J6" s="2" t="s">
        <v>10</v>
      </c>
      <c r="K6" s="3" t="s">
        <v>11</v>
      </c>
    </row>
    <row r="7" spans="1:11">
      <c r="A7" s="2">
        <v>1</v>
      </c>
      <c r="B7" s="2"/>
      <c r="C7" s="16">
        <v>14700</v>
      </c>
      <c r="D7" s="16">
        <v>36</v>
      </c>
      <c r="E7" s="16">
        <v>56</v>
      </c>
      <c r="F7" s="16">
        <v>55</v>
      </c>
      <c r="G7" s="10">
        <f>D7+E7+F7</f>
        <v>147</v>
      </c>
      <c r="H7" s="10">
        <f t="shared" ref="H7:H11" si="0">F7/3</f>
        <v>18.329999999999998</v>
      </c>
      <c r="I7" s="10">
        <f>G7</f>
        <v>147</v>
      </c>
      <c r="J7" s="10">
        <f t="shared" ref="J7:J11" si="1">I7*C7</f>
        <v>2160900</v>
      </c>
      <c r="K7" s="11">
        <f>STDEV(C7,E7,F7)/I7*100</f>
        <v>5751.7</v>
      </c>
    </row>
    <row r="8" spans="1:11">
      <c r="A8" s="2">
        <v>2</v>
      </c>
      <c r="B8" s="2"/>
      <c r="C8" s="16">
        <v>2850</v>
      </c>
      <c r="D8" s="16">
        <v>36</v>
      </c>
      <c r="E8" s="16">
        <v>54</v>
      </c>
      <c r="F8" s="16">
        <v>65</v>
      </c>
      <c r="G8" s="10">
        <f t="shared" ref="G8:G10" si="2">D8+E8+F8</f>
        <v>155</v>
      </c>
      <c r="H8" s="10">
        <f t="shared" si="0"/>
        <v>21.67</v>
      </c>
      <c r="I8" s="10">
        <f t="shared" ref="I8:I11" si="3">G8</f>
        <v>155</v>
      </c>
      <c r="J8" s="10">
        <f t="shared" si="1"/>
        <v>441750</v>
      </c>
      <c r="K8" s="11">
        <f>STDEV(C8,E8,F8)/I8*100</f>
        <v>1039.42</v>
      </c>
    </row>
    <row r="9" spans="1:11">
      <c r="A9" s="2">
        <v>3</v>
      </c>
      <c r="B9" s="2"/>
      <c r="C9" s="16">
        <v>6150</v>
      </c>
      <c r="D9" s="16">
        <v>36</v>
      </c>
      <c r="E9" s="16">
        <v>52</v>
      </c>
      <c r="F9" s="16">
        <v>65</v>
      </c>
      <c r="G9" s="10">
        <f t="shared" si="2"/>
        <v>153</v>
      </c>
      <c r="H9" s="10">
        <f t="shared" si="0"/>
        <v>21.67</v>
      </c>
      <c r="I9" s="10">
        <f t="shared" si="3"/>
        <v>153</v>
      </c>
      <c r="J9" s="10">
        <f t="shared" si="1"/>
        <v>940950</v>
      </c>
      <c r="K9" s="11">
        <f>STDEV(C9,E9,F9)/I9*100</f>
        <v>2298.65</v>
      </c>
    </row>
    <row r="10" spans="1:11">
      <c r="A10" s="2">
        <v>4</v>
      </c>
      <c r="B10" s="2"/>
      <c r="C10" s="2">
        <v>3500</v>
      </c>
      <c r="D10" s="16">
        <v>37</v>
      </c>
      <c r="E10" s="16">
        <v>54</v>
      </c>
      <c r="F10" s="16">
        <v>65</v>
      </c>
      <c r="G10" s="10">
        <f t="shared" si="2"/>
        <v>156</v>
      </c>
      <c r="H10" s="10">
        <f t="shared" si="0"/>
        <v>21.67</v>
      </c>
      <c r="I10" s="10">
        <f t="shared" si="3"/>
        <v>156</v>
      </c>
      <c r="J10" s="10">
        <f t="shared" si="1"/>
        <v>546000</v>
      </c>
      <c r="K10" s="11">
        <f t="shared" ref="K10:K11" si="4">STDEV(D10,E10,F10)/I10*100</f>
        <v>9.0399999999999991</v>
      </c>
    </row>
    <row r="11" spans="1:11">
      <c r="A11" s="2">
        <v>5</v>
      </c>
      <c r="B11" s="13"/>
      <c r="C11" s="13">
        <v>1250</v>
      </c>
      <c r="D11" s="16">
        <v>36</v>
      </c>
      <c r="E11" s="16">
        <v>53</v>
      </c>
      <c r="F11" s="14">
        <v>70</v>
      </c>
      <c r="G11" s="10">
        <f>D11+E11+F11</f>
        <v>159</v>
      </c>
      <c r="H11" s="10">
        <f t="shared" si="0"/>
        <v>23.33</v>
      </c>
      <c r="I11" s="10">
        <f t="shared" si="3"/>
        <v>159</v>
      </c>
      <c r="J11" s="10">
        <f t="shared" si="1"/>
        <v>198750</v>
      </c>
      <c r="K11" s="11">
        <f t="shared" si="4"/>
        <v>10.69</v>
      </c>
    </row>
    <row r="12" spans="1:11">
      <c r="A12" s="39" t="s">
        <v>12</v>
      </c>
      <c r="B12" s="39"/>
      <c r="C12" s="39"/>
      <c r="D12" s="39"/>
      <c r="E12" s="39"/>
      <c r="F12" s="39"/>
      <c r="G12" s="39"/>
      <c r="H12" s="39"/>
      <c r="I12" s="39"/>
      <c r="J12" s="4">
        <f>SUM(J7:J11)</f>
        <v>4288350</v>
      </c>
      <c r="K12" s="5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>
      <c r="A14" s="40"/>
      <c r="B14" s="41"/>
      <c r="C14" s="41"/>
      <c r="D14" s="41"/>
      <c r="E14" s="41"/>
      <c r="F14" s="41"/>
      <c r="G14" s="41"/>
      <c r="H14" s="15"/>
      <c r="I14" s="42"/>
      <c r="J14" s="43"/>
      <c r="K14" s="43"/>
    </row>
    <row r="15" spans="1:11">
      <c r="A15" s="41" t="s">
        <v>16</v>
      </c>
      <c r="B15" s="41"/>
      <c r="C15" s="41"/>
      <c r="D15" s="41"/>
      <c r="E15" s="41"/>
      <c r="F15" s="41"/>
      <c r="G15" s="41"/>
      <c r="H15" s="15"/>
      <c r="I15" s="42"/>
      <c r="J15" s="43"/>
      <c r="K15" s="43"/>
    </row>
    <row r="16" spans="1:11" ht="15.75" thickBot="1"/>
    <row r="17" spans="1:10" ht="15.75" thickBot="1">
      <c r="A17" s="34" t="s">
        <v>23</v>
      </c>
      <c r="B17" s="35"/>
      <c r="C17" s="35"/>
      <c r="D17" s="35"/>
    </row>
    <row r="18" spans="1:10">
      <c r="A18" s="17" t="s">
        <v>17</v>
      </c>
      <c r="B18" s="18"/>
      <c r="C18" s="18"/>
      <c r="D18" s="18"/>
    </row>
    <row r="19" spans="1:10" ht="15.75" thickBot="1">
      <c r="A19" s="19" t="s">
        <v>14</v>
      </c>
      <c r="B19" s="20"/>
      <c r="C19" s="20"/>
      <c r="D19" s="20"/>
      <c r="J19" s="8"/>
    </row>
    <row r="20" spans="1:10">
      <c r="A20" s="21" t="s">
        <v>24</v>
      </c>
      <c r="B20" s="22"/>
      <c r="C20" s="22"/>
      <c r="D20" s="22"/>
      <c r="E20" s="12"/>
      <c r="F20" s="12"/>
      <c r="G20" s="12"/>
      <c r="H20" s="12"/>
    </row>
    <row r="21" spans="1:10" ht="15.75" thickBot="1">
      <c r="A21" s="23" t="s">
        <v>15</v>
      </c>
      <c r="B21" s="24"/>
      <c r="C21" s="24"/>
      <c r="D21" s="24"/>
    </row>
  </sheetData>
  <mergeCells count="17">
    <mergeCell ref="J1:K1"/>
    <mergeCell ref="A2:K2"/>
    <mergeCell ref="A3:B3"/>
    <mergeCell ref="C3:K3"/>
    <mergeCell ref="A4:B4"/>
    <mergeCell ref="C4:K4"/>
    <mergeCell ref="A5:K5"/>
    <mergeCell ref="A12:I12"/>
    <mergeCell ref="A14:G14"/>
    <mergeCell ref="I14:K14"/>
    <mergeCell ref="A15:G15"/>
    <mergeCell ref="I15:K15"/>
    <mergeCell ref="A17:D17"/>
    <mergeCell ref="A18:D18"/>
    <mergeCell ref="A19:D19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средняя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Александровна Пивень</dc:creator>
  <cp:lastModifiedBy>Охрана Труда</cp:lastModifiedBy>
  <cp:revision>25</cp:revision>
  <cp:lastPrinted>2026-04-14T02:56:04Z</cp:lastPrinted>
  <dcterms:created xsi:type="dcterms:W3CDTF">2006-09-16T00:00:00Z</dcterms:created>
  <dcterms:modified xsi:type="dcterms:W3CDTF">2026-07-13T05:48:36Z</dcterms:modified>
</cp:coreProperties>
</file>