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Лист1" sheetId="1" r:id="rId1"/>
    <sheet name="Лист2" sheetId="6" r:id="rId2"/>
    <sheet name="Лист3" sheetId="7" r:id="rId3"/>
    <sheet name="Лист4" sheetId="8" r:id="rId4"/>
  </sheets>
  <definedNames>
    <definedName name="_xlnm._FilterDatabase" localSheetId="1" hidden="1">Лист2!$A$1:$M$23</definedName>
    <definedName name="_xlnm._FilterDatabase" localSheetId="2" hidden="1">Лист3!$A$1:$M$28</definedName>
    <definedName name="_xlnm._FilterDatabase" localSheetId="3" hidden="1">Лист4!$A$1:$M$65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Y4" i="1" l="1"/>
  <c r="M65" i="8"/>
  <c r="M41" i="8"/>
  <c r="M40" i="8"/>
  <c r="M39" i="8"/>
  <c r="M38" i="8"/>
  <c r="M13" i="8"/>
  <c r="M5" i="8"/>
  <c r="M9" i="8"/>
  <c r="M64" i="8"/>
  <c r="M46" i="8"/>
  <c r="M63" i="8"/>
  <c r="M54" i="8"/>
  <c r="M53" i="8"/>
  <c r="M19" i="8"/>
  <c r="M43" i="8"/>
  <c r="M62" i="8"/>
  <c r="M61" i="8"/>
  <c r="M52" i="8"/>
  <c r="M18" i="8"/>
  <c r="M51" i="8"/>
  <c r="M45" i="8"/>
  <c r="M44" i="8"/>
  <c r="M42" i="8"/>
  <c r="M50" i="8"/>
  <c r="M49" i="8"/>
  <c r="M56" i="8"/>
  <c r="M58" i="8"/>
  <c r="M57" i="8"/>
  <c r="M60" i="8"/>
  <c r="M59" i="8"/>
  <c r="M55" i="8"/>
  <c r="M4" i="8"/>
  <c r="M6" i="8"/>
  <c r="M48" i="8"/>
  <c r="M47" i="8"/>
  <c r="M12" i="8"/>
  <c r="M34" i="8"/>
  <c r="M22" i="8"/>
  <c r="M20" i="8"/>
  <c r="M23" i="8"/>
  <c r="M24" i="8"/>
  <c r="M25" i="8"/>
  <c r="M26" i="8"/>
  <c r="M27" i="8"/>
  <c r="M35" i="8"/>
  <c r="M36" i="8"/>
  <c r="M37" i="8"/>
  <c r="M10" i="8"/>
  <c r="M11" i="8"/>
  <c r="M28" i="8"/>
  <c r="M29" i="8"/>
  <c r="M30" i="8"/>
  <c r="M31" i="8"/>
  <c r="M32" i="8"/>
  <c r="M33" i="8"/>
  <c r="M21" i="8"/>
  <c r="M3" i="8"/>
  <c r="M2" i="8"/>
  <c r="M8" i="8"/>
  <c r="M14" i="8"/>
  <c r="M15" i="8"/>
  <c r="M16" i="8"/>
  <c r="M17" i="8"/>
  <c r="M7" i="8"/>
  <c r="M14" i="7"/>
  <c r="M15" i="7"/>
  <c r="M7" i="7"/>
  <c r="M16" i="7"/>
  <c r="M17" i="7"/>
  <c r="M8" i="7"/>
  <c r="M18" i="7"/>
  <c r="M19" i="7"/>
  <c r="M20" i="7"/>
  <c r="M28" i="7"/>
  <c r="M11" i="7"/>
  <c r="M21" i="7"/>
  <c r="M9" i="7"/>
  <c r="M22" i="7"/>
  <c r="M26" i="7"/>
  <c r="M23" i="7"/>
  <c r="M10" i="7"/>
  <c r="M12" i="7"/>
  <c r="M6" i="7"/>
  <c r="M25" i="7"/>
  <c r="M13" i="7"/>
  <c r="M24" i="7"/>
  <c r="M2" i="7"/>
  <c r="M5" i="7"/>
  <c r="M3" i="7"/>
  <c r="M4" i="7"/>
  <c r="M27" i="7"/>
  <c r="M6" i="6"/>
  <c r="M7" i="6"/>
  <c r="M16" i="6"/>
  <c r="M8" i="6"/>
  <c r="M9" i="6"/>
  <c r="M17" i="6"/>
  <c r="M10" i="6"/>
  <c r="M11" i="6"/>
  <c r="M12" i="6"/>
  <c r="M22" i="6"/>
  <c r="M19" i="6"/>
  <c r="M13" i="6"/>
  <c r="M23" i="6"/>
  <c r="M20" i="6"/>
  <c r="M14" i="6"/>
  <c r="M18" i="6"/>
  <c r="M15" i="6"/>
  <c r="M2" i="6"/>
  <c r="M3" i="6"/>
  <c r="M4" i="6"/>
  <c r="M5" i="6"/>
  <c r="M21" i="6"/>
  <c r="K15" i="1"/>
  <c r="K17" i="1"/>
  <c r="K22" i="1"/>
  <c r="K24" i="1"/>
  <c r="T26" i="1" l="1"/>
  <c r="L26" i="1"/>
  <c r="Q21" i="1"/>
  <c r="R21" i="1" s="1"/>
  <c r="K21" i="1"/>
  <c r="T19" i="1"/>
  <c r="L19" i="1"/>
  <c r="Q14" i="1"/>
  <c r="R14" i="1" s="1"/>
  <c r="K14" i="1"/>
  <c r="R26" i="1" l="1"/>
  <c r="K26" i="1"/>
  <c r="S26" i="1" s="1"/>
  <c r="K19" i="1"/>
  <c r="R19" i="1"/>
  <c r="U26" i="1" l="1"/>
  <c r="X26" i="1" s="1"/>
  <c r="Y26" i="1" s="1"/>
  <c r="S19" i="1"/>
  <c r="U19" i="1" s="1"/>
  <c r="X19" i="1" s="1"/>
  <c r="Y19" i="1" s="1"/>
  <c r="K8" i="1"/>
  <c r="T12" i="1" l="1"/>
  <c r="L12" i="1"/>
  <c r="K10" i="1"/>
  <c r="Q7" i="1"/>
  <c r="R7" i="1" s="1"/>
  <c r="K7" i="1"/>
  <c r="K12" i="1" l="1"/>
  <c r="R12" i="1"/>
  <c r="S12" i="1" l="1"/>
  <c r="U12" i="1" s="1"/>
  <c r="X12" i="1" s="1"/>
  <c r="Y12" i="1" s="1"/>
</calcChain>
</file>

<file path=xl/sharedStrings.xml><?xml version="1.0" encoding="utf-8"?>
<sst xmlns="http://schemas.openxmlformats.org/spreadsheetml/2006/main" count="1061" uniqueCount="369">
  <si>
    <t xml:space="preserve">Определение и обоснование начальной (максимальной) цены контракта проведено в соответствии со статьей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и Приказом Министерства здравоохранения РФ от 19 декабря 2019 г. N 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применения".
Информация о ценах производителей в соответствии с перечнем жизненно необходимых и важнейших лекарственных препаратов для медицинского применения, утвержденным распоряжением Правительства Российской Федерации от 12 октября 2019 г.  No 2406-р, постановлением Правительства Российской Федерации от 29.10.2010 № 865 «О государственном регулировании цен на лекарственные препараты, включенные в перечень жизненно необходимых и важнейших лекарственных препаратов»,  представлена в Государственном реестре предельных отпускных цен производителей на лекарственные препараты, включенные в перечень жизненно необходимых и важнейших лекарственных препаратов,  по адресу  в сети Интернет http://grls.rosminzdrav.ru/. 
</t>
  </si>
  <si>
    <t xml:space="preserve">* Начальная (максимальная) цена контракта: </t>
  </si>
  <si>
    <t>№ п/п</t>
  </si>
  <si>
    <t>Наименование ЛС</t>
  </si>
  <si>
    <t>Лекарственная форма</t>
  </si>
  <si>
    <t>ОКПД 2</t>
  </si>
  <si>
    <t>Единица измерения</t>
  </si>
  <si>
    <t>Кол-во</t>
  </si>
  <si>
    <t xml:space="preserve"> Метод сопоставимых рыночных цен (анализа рыка) в соответствии с п. 2-6 ст. 22, 44-ФЗ</t>
  </si>
  <si>
    <t>Тарифный метод в соответствии с п. 8 ст. 22 Федерального закона 44-ФЗ</t>
  </si>
  <si>
    <t>Минимальная расчетная  цена за единицу (руб.)</t>
  </si>
  <si>
    <t>Референтная цена (руб.)</t>
  </si>
  <si>
    <t>Минимальная расчетная  цена за единицу с учетом НДС+ опт. Надбавка (руб.)</t>
  </si>
  <si>
    <t>НДС, %</t>
  </si>
  <si>
    <t>Оптовая надбавка, %</t>
  </si>
  <si>
    <t>Минимальная цена ИТОГ (руб.)</t>
  </si>
  <si>
    <t>НМЦК, руб.</t>
  </si>
  <si>
    <t>Источник информации (Номер реестровой записи, КП)</t>
  </si>
  <si>
    <t>Ссылка на страницу в сети Интернет</t>
  </si>
  <si>
    <t>Расчет цены</t>
  </si>
  <si>
    <t>Цена единицы лекарственного препарата с НДС, руб.</t>
  </si>
  <si>
    <r>
      <rPr>
        <sz val="11"/>
        <color rgb="FF000000"/>
        <rFont val="Times New Roman"/>
        <family val="1"/>
        <charset val="204"/>
      </rPr>
      <t>Цена единицы лекарственного препарата</t>
    </r>
    <r>
      <rPr>
        <u/>
        <sz val="11"/>
        <color rgb="FF000000"/>
        <rFont val="Times New Roman"/>
        <family val="1"/>
        <charset val="204"/>
      </rPr>
      <t xml:space="preserve"> без учета НДС, руб</t>
    </r>
    <r>
      <rPr>
        <sz val="11"/>
        <color rgb="FF000000"/>
        <rFont val="Times New Roman"/>
        <family val="1"/>
        <charset val="204"/>
      </rPr>
      <t>.</t>
    </r>
  </si>
  <si>
    <r>
      <rPr>
        <sz val="11"/>
        <color rgb="FF000000"/>
        <rFont val="Times New Roman"/>
        <family val="1"/>
        <charset val="204"/>
      </rPr>
      <t xml:space="preserve">Цена за единицу товара из ЖНВЛП, </t>
    </r>
    <r>
      <rPr>
        <u/>
        <sz val="11"/>
        <color rgb="FF000000"/>
        <rFont val="Times New Roman"/>
        <family val="1"/>
        <charset val="204"/>
      </rPr>
      <t>без учета НДС, руб.</t>
    </r>
  </si>
  <si>
    <t xml:space="preserve">№ реестровой записи
</t>
  </si>
  <si>
    <t>Цена Средневзвешанная, руб.</t>
  </si>
  <si>
    <t xml:space="preserve">КП 1 </t>
  </si>
  <si>
    <t>МНН</t>
  </si>
  <si>
    <t>Торговое наименование лекарственного препарата</t>
  </si>
  <si>
    <t>Лекарственная форма, дозировка, упаковка (полная)</t>
  </si>
  <si>
    <t>Владелец РУ/производитель/упаковщик/Выпускающий контроль</t>
  </si>
  <si>
    <t>Код АТХ</t>
  </si>
  <si>
    <t>Коли-
чество в потреб. упаков-
ке</t>
  </si>
  <si>
    <t>Предельная цена руб. без НДС</t>
  </si>
  <si>
    <t>Цена указана для первич. упаковки</t>
  </si>
  <si>
    <t>№ РУ</t>
  </si>
  <si>
    <t>Дата регистрации цены
(№ решения)</t>
  </si>
  <si>
    <t>Штрих-код (EAN13)</t>
  </si>
  <si>
    <t>Дата вступления в силу</t>
  </si>
  <si>
    <t>Нет</t>
  </si>
  <si>
    <t>25.04.2024 11:34</t>
  </si>
  <si>
    <t>25.04.2024 11:35</t>
  </si>
  <si>
    <t>25.04.2024 11:36</t>
  </si>
  <si>
    <t>25.04.2024 11:37</t>
  </si>
  <si>
    <t>25.04.2024 11:38</t>
  </si>
  <si>
    <t>25.04.2024 11:39</t>
  </si>
  <si>
    <t>25.04.2024 11:40</t>
  </si>
  <si>
    <t>25.04.2024 11:41</t>
  </si>
  <si>
    <t>25.04.2024 11:42</t>
  </si>
  <si>
    <t>25.04.2024 11:43</t>
  </si>
  <si>
    <t>25.04.2024 11:44</t>
  </si>
  <si>
    <t>25.04.2024 11:45</t>
  </si>
  <si>
    <t>25.04.2024 11:46</t>
  </si>
  <si>
    <t>25.04.2024 11:47</t>
  </si>
  <si>
    <t>Цена единицы лекарственного препарата с НДС и опт.надб, руб.</t>
  </si>
  <si>
    <r>
      <t xml:space="preserve">Цена единицы лекарственного препарата </t>
    </r>
    <r>
      <rPr>
        <u/>
        <sz val="11"/>
        <color rgb="FF000000"/>
        <rFont val="Times New Roman"/>
        <family val="1"/>
        <charset val="204"/>
      </rPr>
      <t>без учета НДС и опт.надб, руб</t>
    </r>
    <r>
      <rPr>
        <sz val="11"/>
        <color rgb="FF000000"/>
        <rFont val="Times New Roman"/>
        <family val="1"/>
        <charset val="204"/>
      </rPr>
      <t>.</t>
    </r>
  </si>
  <si>
    <t>шт</t>
  </si>
  <si>
    <r>
      <rPr>
        <sz val="11"/>
        <color rgb="FF000000"/>
        <rFont val="Times New Roman"/>
        <family val="1"/>
        <charset val="204"/>
      </rPr>
      <t xml:space="preserve">Цена единицы лекарственного препарата </t>
    </r>
    <r>
      <rPr>
        <u/>
        <sz val="11"/>
        <color rgb="FF000000"/>
        <rFont val="Times New Roman"/>
        <family val="1"/>
        <charset val="204"/>
      </rPr>
      <t>без учета НДС, руб</t>
    </r>
    <r>
      <rPr>
        <sz val="11"/>
        <color rgb="FF000000"/>
        <rFont val="Times New Roman"/>
        <family val="1"/>
        <charset val="204"/>
      </rPr>
      <t>.</t>
    </r>
  </si>
  <si>
    <t>21.20.10.233</t>
  </si>
  <si>
    <t>197,68/14</t>
  </si>
  <si>
    <t>395,22/14</t>
  </si>
  <si>
    <t>249,30/30</t>
  </si>
  <si>
    <t xml:space="preserve">Средневзвешенная цена </t>
  </si>
  <si>
    <t xml:space="preserve">Лакосамид </t>
  </si>
  <si>
    <t>Топирамат</t>
  </si>
  <si>
    <t>Таблетки, покрытые оболочкой (ГРЛС: Таблетки покрытые пленочной оболочкой), 50 мг</t>
  </si>
  <si>
    <t>Таблетки, покрытые оболочкой (ГРЛС: Таблетки покрытые пленочной оболочкой), 100 мг</t>
  </si>
  <si>
    <t>№ 2631819736726001896</t>
  </si>
  <si>
    <t>https://zakupki.gov.ru/epz/contract/contractCard/payment-info-and-target-of-order.html?reestrNumber=2631819736726001896&amp;contractInfoId=109694454</t>
  </si>
  <si>
    <t>№ 2434701047526000336</t>
  </si>
  <si>
    <t>https://zakupki.gov.ru/epz/contract/contractCard/payment-info-and-target-of-order.html?reestrNumber=2434701047526000336&amp;contractInfoId=109039045</t>
  </si>
  <si>
    <t>Лакосамид</t>
  </si>
  <si>
    <t>Вимпат®</t>
  </si>
  <si>
    <t>таблетки, покрытые пленочной оболочкой, 50 мг, 14 шт. - блистеры (1)  - пачки картонные</t>
  </si>
  <si>
    <t xml:space="preserve">Вл.ЮСБ Фарма С.А., Бельгия (0403.096.168); Пр.Эйсика Фармасьютикалз ГмбХ, Германия (DE 275410385); Перв.Уп.Втор.Уп.Эйсика Фармасьютикалз ГмбХ, Германия (DE 275410385); Вып.к.Эйсика Фармасьютикалз ГмбХ, Германия (DE 275410385); </t>
  </si>
  <si>
    <t>N03AX18</t>
  </si>
  <si>
    <t>ЛСР-009187/09</t>
  </si>
  <si>
    <t>01.02.2023 
25-7-4241339-ОПР-сниж</t>
  </si>
  <si>
    <t>5413787006441</t>
  </si>
  <si>
    <t>ЛАКСОВЕЛ</t>
  </si>
  <si>
    <t>таблетки, покрытые пленочной оболочкой, 50 мг, 14 шт. - контурная ячейковая упаковка (1)  - пачка картонная</t>
  </si>
  <si>
    <t xml:space="preserve">Вл.Общество с ограниченной ответственностью "ЭЛЗАФАРМ" (ООО "ЭЛЗАФАРМ"), Россия (7735190248); Вып.к.Перв.Уп.Втор.Уп.Пр.Общество с ограниченной ответственностью "Велфарм" (ООО "Велфарм"), Россия (7733691513); </t>
  </si>
  <si>
    <t>ЛП-№(003733)-(РГ-RU)</t>
  </si>
  <si>
    <t>01.02.2024 
54/4/20-24</t>
  </si>
  <si>
    <t>4680136225346</t>
  </si>
  <si>
    <t>таблетки, покрытые пленочной оболочкой, 50 мг, 14 шт. - банка (1)  - пачка картонная</t>
  </si>
  <si>
    <t>4680136226305</t>
  </si>
  <si>
    <t>Лакосамид ПСК</t>
  </si>
  <si>
    <t>таблетки, покрытые пленочной оболочкой, 50 мг, 14 шт. - блистеры (4)  - пачки картонные</t>
  </si>
  <si>
    <t xml:space="preserve">Вл.Вып.к.Перв.Уп.Втор.Уп.Пр.Общество с ограниченной ответственностью "ПСК Фарма" (ООО "ПСК Фарма"), Россия (5010048402); </t>
  </si>
  <si>
    <t>ЛП-№(001413)-(РГ-RU)</t>
  </si>
  <si>
    <t>04.03.2024 
25-7-4281104-сниж</t>
  </si>
  <si>
    <t>4680068452063</t>
  </si>
  <si>
    <t xml:space="preserve">Вл.Общество с ограниченной ответственностью "ЭЛЗАФАРМ" (ООО "ЭЛЗАФАРМ"), Россия (7735190248); Вып.к.Перв.Уп.Втор.Уп.Пр.Общество с ограниченной ответственностью "Велфарм-М", Россия (7735167866); </t>
  </si>
  <si>
    <t>23.10.2024 
25-7-4302483-изм</t>
  </si>
  <si>
    <t>4610226802843</t>
  </si>
  <si>
    <t>таблетки, покрытые пленочной оболочкой, 50 мг, 14 шт. - упаковки ячейковые контурные (1)  - пачки картонные</t>
  </si>
  <si>
    <t xml:space="preserve">Вл.Вып.к.Перв.Уп.Втор.Уп.Пр.АО "Фармпроект", Россия (7801153192); </t>
  </si>
  <si>
    <t>ЛП-№(007029)-(РГ-RU)</t>
  </si>
  <si>
    <t>05.12.2024 
1840/20-24</t>
  </si>
  <si>
    <t>4607019013388</t>
  </si>
  <si>
    <t>таблетки, покрытые пленочной оболочкой, 50 мг, 14 шт. - упаковки ячейковые контурные (4)  - пачки картонные</t>
  </si>
  <si>
    <t>4607019013500</t>
  </si>
  <si>
    <t>Новолера® ЭПИ</t>
  </si>
  <si>
    <t>таблетки, покрытые пленочной оболочкой, 50 мг, 14 шт. - контурные  ячейковые упаковки (1)  - пачки картонные</t>
  </si>
  <si>
    <t xml:space="preserve">Вл.Вып.к.Перв.Уп.Втор.Уп.Пр.Акционерное Общество "Рафарма" (АО "Рафарма"), Россия (4807013380); </t>
  </si>
  <si>
    <t>ЛП-№(007098)-(РГ-RU)</t>
  </si>
  <si>
    <t>18.12.2024 
1898/20-24</t>
  </si>
  <si>
    <t>4660007816804</t>
  </si>
  <si>
    <t>Лакосамид Фармасинтез</t>
  </si>
  <si>
    <t>таблетки, покрытые пленочной оболочкой, 50 мг, 14 шт. - банки (1)  - пачки картонные</t>
  </si>
  <si>
    <t xml:space="preserve">Вл.Вып.к.Перв.Уп.Втор.Уп.Пр.Общество с ограниченной ответственностью "Фармасинтез-Тюмень" (ООО "Фармасинтез-Тюмень"), Россия (7203332653); </t>
  </si>
  <si>
    <t>ЛП-№(007476)-(РГ-RU)</t>
  </si>
  <si>
    <t>28.12.2024 
1960/20-24</t>
  </si>
  <si>
    <t>4620017869399</t>
  </si>
  <si>
    <t>4620017869405</t>
  </si>
  <si>
    <t>таблетки, покрытые пленочной оболочкой, 50 мг, 14 шт. - блистер (1)  - пачка картонная</t>
  </si>
  <si>
    <t>ЛП-№(007491)-(РГ-RU)</t>
  </si>
  <si>
    <t>18.02.2025 
25-7-4309895-изм</t>
  </si>
  <si>
    <t>5413787222834</t>
  </si>
  <si>
    <t>таблетки, покрытые пленочной оболочкой, 50 мг, 10 шт. - упаковки ячейковые контурные (6)  - пачки картонные</t>
  </si>
  <si>
    <t xml:space="preserve">Вл.ООО "Лайф Сайнсес ОХФК", Россия (4025440138); Вып.к.Перв.Уп.Втор.Уп.Пр.Акционерное общество "Обнинская химико-фармацевтическая компания" (АО "ОХФК"), Россия (4025062616); </t>
  </si>
  <si>
    <t>ЛП-№(008122)-(РГ-RU)</t>
  </si>
  <si>
    <t>17.02.2025 
102/20-25</t>
  </si>
  <si>
    <t>4607024949498</t>
  </si>
  <si>
    <t xml:space="preserve">Вл.Вып.к.Перв.Уп.Втор.Уп.Пр.Дальхимфарм ОАО, Россия (2702010564); </t>
  </si>
  <si>
    <t>ЛП-№(008705)-(РГ-RU)</t>
  </si>
  <si>
    <t>04.04.2025 
417/20-25</t>
  </si>
  <si>
    <t>4602824029142</t>
  </si>
  <si>
    <t>02.04.2025 
25-7-4318670-изм</t>
  </si>
  <si>
    <t>5413787223572</t>
  </si>
  <si>
    <t xml:space="preserve">Вл.Вып.к.Перв.Уп.Втор.Уп.Пр.Общество с ограниченной ответственностью "ПСК Фарма" (ООО "ПСК Фарма"), Россия, Россия (5010048402); </t>
  </si>
  <si>
    <t>29.05.2025 
765/20-25</t>
  </si>
  <si>
    <t>4680068452056</t>
  </si>
  <si>
    <t>Лакосамид-АйПи</t>
  </si>
  <si>
    <t xml:space="preserve">Вл.Общество с ограниченной ответственностью "АйПифарма" (ООО "АйПифарма"), Россия (7817125828); Вып.к.Перв.Уп.Втор.Уп.Пр.Акционерное общество "МираксБиоФарма" (АО "МираксБиоФарма"), Россия (7730532561); </t>
  </si>
  <si>
    <t>ЛП-№(009407)-(РГ-RU)</t>
  </si>
  <si>
    <t>10.06.2025 
864/20-25</t>
  </si>
  <si>
    <t>4660566990090</t>
  </si>
  <si>
    <t>таблетки, покрытые пленочной оболочкой, 50 мг, 56 шт. - банки (1)  - пачки картонные</t>
  </si>
  <si>
    <t>4660566990137</t>
  </si>
  <si>
    <t>Лаколексид®</t>
  </si>
  <si>
    <t xml:space="preserve">Вл.Общество с ограниченной ответственностью "ПИК-ФАРМА" (ООО "ПИК-ФАРМА"), Россия; Вып.к.Перв.Уп.Втор.Уп.Пр.Общество с ограниченной ответственностью "АЗТ ФАРМА К.Б." (ООО "АЗТ ФАРМА К.Б."), Россия; </t>
  </si>
  <si>
    <t>ЛП-№(012489)-(РГ-RU)</t>
  </si>
  <si>
    <t>29.12.2025 
2006/25-25</t>
  </si>
  <si>
    <t>4607048490495</t>
  </si>
  <si>
    <t>Лакосамид-СЗ</t>
  </si>
  <si>
    <t xml:space="preserve">Вл.Непубличное акционерное общество "Северная звезда" (НАО "Северная звезда"), Россия; Перв.Уп.Втор.Уп.Пр.Непубличное акционерное общество "Северная звезда" (НАО "Северная звезда"), Россия; Вып.к.Непубличное акционерное общество "Северная звезда" (НАО "Северная звезда"), Россия; </t>
  </si>
  <si>
    <t>ЛП-№(012898)-(РГ-RU)</t>
  </si>
  <si>
    <t>12.03.2026 
320/25-26</t>
  </si>
  <si>
    <t>4690655033735</t>
  </si>
  <si>
    <t>таблетки, покрытые пленочной оболочкой, 50 мг, 14 шт. - упаковки ячейковые контурные (3)  - пачки картонные</t>
  </si>
  <si>
    <t>4690655034206</t>
  </si>
  <si>
    <t>таблетки, покрытые пленочной оболочкой, 50 мг, 14 шт. - упаковки ячейковые контурные (2)  - пачки картонные</t>
  </si>
  <si>
    <t>4690655034190</t>
  </si>
  <si>
    <t>4690655034213</t>
  </si>
  <si>
    <t>Цена</t>
  </si>
  <si>
    <t>таблетки, покрытые пленочной оболочкой, 100 мг, 14 шт. - блистеры (1)  - пачки картонные</t>
  </si>
  <si>
    <t>5413787003440</t>
  </si>
  <si>
    <t>таблетки, покрытые пленочной оболочкой, 100 мг, 14 шт. - контурная ячейковая упаковка (1)  - пачка картонная</t>
  </si>
  <si>
    <t>4680136226190</t>
  </si>
  <si>
    <t>таблетки, покрытые пленочной оболочкой, 100 мг, 14 шт. - банка (1)  - пачка картонная</t>
  </si>
  <si>
    <t>4680136226312</t>
  </si>
  <si>
    <t>таблетки, покрытые пленочной оболочкой, 100 мг, 14 шт. - блистеры (4)  - пачки картонные</t>
  </si>
  <si>
    <t>4680068452094</t>
  </si>
  <si>
    <t>4610226802850</t>
  </si>
  <si>
    <t>таблетки, покрытые пленочной оболочкой, 100 мг, 14 шт. - упаковки ячейковые контурные (1)  - пачки картонные</t>
  </si>
  <si>
    <t>4607019013357</t>
  </si>
  <si>
    <t>таблетки, покрытые пленочной оболочкой, 100 мг, 14 шт. - упаковки ячейковые контурные (4)  - пачки картонные</t>
  </si>
  <si>
    <t>4607019013456</t>
  </si>
  <si>
    <t>таблетки, покрытые пленочной оболочкой, 100 мг, 14 шт. - контурные  ячейковые упаковки (1)  - пачки картонные</t>
  </si>
  <si>
    <t>4660007816811</t>
  </si>
  <si>
    <t>таблетки, покрытые пленочной оболочкой, 100 мг, 14 шт. - банки (1)  - пачки картонные</t>
  </si>
  <si>
    <t>4620017869412</t>
  </si>
  <si>
    <t>4620017869429</t>
  </si>
  <si>
    <t>таблетки, покрытые пленочной оболочкой, 100 мг, 14 шт. - блистер (1)  - пачка картонная</t>
  </si>
  <si>
    <t>5413787222841</t>
  </si>
  <si>
    <t>таблетки, покрытые пленочной оболочкой, 100 мг, 10 шт. - упаковки ячейковые контурные (6)  - пачки картонные</t>
  </si>
  <si>
    <t>4607024949504</t>
  </si>
  <si>
    <t>таблетки, покрытые пленочной оболочкой, 100 мг, 7 шт. - упаковки ячейковые контурные (2)  - пачки картонные</t>
  </si>
  <si>
    <t>04.03.2025 
25-7-4316361-изм</t>
  </si>
  <si>
    <t>таблетки, покрытые пленочной оболочкой, 100 мг, 7 шт. - упаковки ячейковые контурные (8)  - пачки картонные</t>
  </si>
  <si>
    <t>4602824029159</t>
  </si>
  <si>
    <t>4680068452070</t>
  </si>
  <si>
    <t>4660566990106</t>
  </si>
  <si>
    <t>таблетки, покрытые пленочной оболочкой, 100 мг, 56 шт. - банки (1)  - пачки картонные</t>
  </si>
  <si>
    <t>4660566990144</t>
  </si>
  <si>
    <t>таблетки, покрытые пленочной оболочкой, 100 мг, 60 шт. - банки (1)  - пачки картонные</t>
  </si>
  <si>
    <t xml:space="preserve">Вл.Хетеро Лабс Лимитед, Индия (000000000000); Вып.к.Перв.Уп.Втор.Уп.Пр.Общество с ограниченной ответственностью "МАКИЗ-ФАРМА" (ООО "МАКИЗ-ФАРМА"), Россия (7722767217); </t>
  </si>
  <si>
    <t>ЛП-№(011574)-(РГ-RU)</t>
  </si>
  <si>
    <t>13.11.2025 
1838/25-25</t>
  </si>
  <si>
    <t>4610011974953</t>
  </si>
  <si>
    <t>таблетки, покрытые пленочной оболочкой, 100 мг, 10 шт. - упаковки ячейковые контурные (1)  - пачки картонные</t>
  </si>
  <si>
    <t>4610011974922</t>
  </si>
  <si>
    <t>таблетки, покрытые пленочной оболочкой, 100 мг, 10 шт. - упаковки ячейковые контурные (3)  - пачки картонные</t>
  </si>
  <si>
    <t>4610011974939</t>
  </si>
  <si>
    <t>4610011974946</t>
  </si>
  <si>
    <t>4607048490518</t>
  </si>
  <si>
    <t>4690655034244</t>
  </si>
  <si>
    <t>таблетки, покрытые пленочной оболочкой, 100 мг, 14 шт. - упаковки ячейковые контурные (3)  - пачки картонные</t>
  </si>
  <si>
    <t>4690655034237</t>
  </si>
  <si>
    <t>таблетки, покрытые пленочной оболочкой, 100 мг, 14 шт. - упаковки ячейковые контурные (2)  - пачки картонные</t>
  </si>
  <si>
    <t>4690655034220</t>
  </si>
  <si>
    <t>4690655033742</t>
  </si>
  <si>
    <t>№ 2732500095126000376</t>
  </si>
  <si>
    <t>https://zakupki.gov.ru/epz/contract/contractCard/payment-info-and-target-of-order.html?reestrNumber=2732500095126000376&amp;contractInfoId=110287522</t>
  </si>
  <si>
    <t>№ 2471900855026000086</t>
  </si>
  <si>
    <t>https://zakupki.gov.ru/epz/contract/contractCard/payment-info-and-target-of-order.html?reestrNumber=2471900855026000086&amp;contractInfoId=110158697</t>
  </si>
  <si>
    <t>№ 2621400315126000010</t>
  </si>
  <si>
    <t>https://zakupki.gov.ru/epz/contract/contractCard/payment-info-and-target-of-order.html?reestrNumber=2621400315126000010&amp;contractInfoId=109514135</t>
  </si>
  <si>
    <t>Топалепсин</t>
  </si>
  <si>
    <t>таблетки, покрытые пленочной оболочкой, 50 мг, 10 шт. - контурная ячейковая  упаковка (3)  - пачка  картонная</t>
  </si>
  <si>
    <t xml:space="preserve">Вл.Вып.к.Перв.Уп.Втор.Уп.Пр.Акционерное общество "Химико-фармацевтический комбинат "АКРИХИН" (АО "АКРИХИН"), Россия (5031013320); </t>
  </si>
  <si>
    <t>N03AX11</t>
  </si>
  <si>
    <t>ЛП-N (000045)-(РГ-RU)</t>
  </si>
  <si>
    <t>12.08.2020 
 20-4-4143707-изм</t>
  </si>
  <si>
    <t>4601969009187</t>
  </si>
  <si>
    <t>таблетки, покрытые пленочной оболочкой, 25 мг, 10 шт. - контурная ячейковая  упаковка (3)  - пачка картонная</t>
  </si>
  <si>
    <t>4601969009163</t>
  </si>
  <si>
    <t>таблетки покрытые пленочной оболочкой, 25 мг, 7 шт. - упаковки ячейковые контурные (4)  - пачки  картонные</t>
  </si>
  <si>
    <t xml:space="preserve">Вл.Закрытое акционерное общество "Канонфарма продакшн", Россия; Вып.к.Перв.Уп.Втор.Уп.Пр.Канонфарма продакшн ЗАО, Россия; </t>
  </si>
  <si>
    <t>ЛП-000059</t>
  </si>
  <si>
    <t>08.12.2020 
 (538/20-20-ОПР)</t>
  </si>
  <si>
    <t>4606486009221</t>
  </si>
  <si>
    <t>Топирамат Канон</t>
  </si>
  <si>
    <t>таблетки покрытые пленочной оболочкой, 25 мг, 7 шт. - упаковки ячейковые контурные (4)  - пачки картонные</t>
  </si>
  <si>
    <t xml:space="preserve">Вл.Закрытое акционерное общество "Канонфарма продакшн" (ЗАО "Канонфарма продакшн"), Россия (5050026081); Вып.к.Перв.Уп.Втор.Уп.Пр.ЗАО "Канонфарма продакшн", Россия; </t>
  </si>
  <si>
    <t>4606486024538</t>
  </si>
  <si>
    <t>Торэпимат</t>
  </si>
  <si>
    <t>таблетки покрытые пленочной оболочкой, 25 мг, 7 шт. - блистеры (4)  - пачки картонные</t>
  </si>
  <si>
    <t xml:space="preserve">Вл.Торрент Фармасьютикалс Лтд, Индия (AAACT5456A); Вып.к.Перв.Уп.Втор.Уп.Пр.Торрент Фармасьютикалс Лтд, Индия (AAACT5456A); </t>
  </si>
  <si>
    <t>ЛП-001024</t>
  </si>
  <si>
    <t>4602656002917</t>
  </si>
  <si>
    <t>таблетки покрытые пленочной оболочкой, 25 мг, 10 шт. - блистеры (6)  - пачки картонные</t>
  </si>
  <si>
    <t>4602656002849</t>
  </si>
  <si>
    <t>таблетки покрытые пленочной оболочкой, 50 мг, 10 шт. - блистеры (1)  - пачки картонные</t>
  </si>
  <si>
    <t>4602656002962</t>
  </si>
  <si>
    <t>Топирамат-ТЛ</t>
  </si>
  <si>
    <t>таблетки покрытые пленочной оболочкой, 25 мг, 10 шт. - контурная ячейковая  упаковка (6)  - пачки картонные</t>
  </si>
  <si>
    <t xml:space="preserve">Вл.Вып.к.Перв.Уп.Втор.Уп.Пр.ООО "Технология лекарств", Россия (5047082270); </t>
  </si>
  <si>
    <t>ЛП-003373</t>
  </si>
  <si>
    <t>4610006204652</t>
  </si>
  <si>
    <t>таблетки, покрытые пленочной оболочкой, 25 мг, 7 шт. - контурная ячейковая упаковка (6)  - пачки картонные</t>
  </si>
  <si>
    <t>4610006204676</t>
  </si>
  <si>
    <t>таблетки, покрытые пленочной оболочкой, 25 мг, 42 шт. - банки (1)  - пачки картонные</t>
  </si>
  <si>
    <t>4610006203914</t>
  </si>
  <si>
    <t>таблетки, покрытые пленочной оболочкой, 25 мг, 7 шт. - контурная ячейковая упаковка (8)  - пачки картонные</t>
  </si>
  <si>
    <t>4610006204683</t>
  </si>
  <si>
    <t>таблетки, покрытые пленочной оболочкой, 25 мг, 56 шт. - флаконы (1)  - пачки картонные</t>
  </si>
  <si>
    <t>4610006203921</t>
  </si>
  <si>
    <t>таблетки, покрытые пленочной оболочкой, 25 мг, 60 шт. - банки (1)  - пачки картонные</t>
  </si>
  <si>
    <t>4610006203938</t>
  </si>
  <si>
    <t>таблетки, покрытые пленочной оболочкой, 25 мг, 7 шт. - контурная ячейковая  упаковка (4)  - пачки картонные</t>
  </si>
  <si>
    <t>4610006204669</t>
  </si>
  <si>
    <t>таблетки, покрытые пленочной оболочкой, 25 мг, 28 шт. - флаконы (1)  - пачки картонные</t>
  </si>
  <si>
    <t>4610006203907</t>
  </si>
  <si>
    <t>таблетки, покрытые пленочной оболочкой, 50 мг, 30 шт. - упаковки ячейковые контурные (2)  - пачки картонные</t>
  </si>
  <si>
    <t xml:space="preserve">Вл.Вып.к.Перв.Уп.Втор.Уп.Пр.ЗАО "Канонфарма продакшн", Россия; </t>
  </si>
  <si>
    <t>ЛП-004867</t>
  </si>
  <si>
    <t>4606486028864</t>
  </si>
  <si>
    <t>таблетки, покрытые пленочной оболочкой, 50 мг, 7 шт. - упаковки ячейковые контурные (4)  - пачки картонные</t>
  </si>
  <si>
    <t>4606486028819</t>
  </si>
  <si>
    <t>таблетки, покрытые пленочной оболочкой, 50 мг, 10 шт. - упаковки ячейковые контурные (3)  - пачки картонные</t>
  </si>
  <si>
    <t>4606486028833</t>
  </si>
  <si>
    <t>4606486028840</t>
  </si>
  <si>
    <t>таблетки, покрытые пленочной оболочкой, 50 мг, 30 шт. - упаковки ячейковые контурные (1)  - пачки картонные</t>
  </si>
  <si>
    <t>4606486028857</t>
  </si>
  <si>
    <t>таблетки, покрытые пленочной оболочкой, 50 мг, 60 шт. - банки (1)  - пачки картонные</t>
  </si>
  <si>
    <t xml:space="preserve">Вл.Вып.к.Перв.Уп.Втор.Уп.Пр.Закрытое акционерное общество "Канонфарма продакшн" (ЗАО "Канонфарма продакшн"), Россия (5050026081); </t>
  </si>
  <si>
    <t>4606486035084</t>
  </si>
  <si>
    <t>таблетки, покрытые пленочной оболочкой, 50 мг, 30 шт. - банки (1)  - пачки картонные</t>
  </si>
  <si>
    <t>4606486035077</t>
  </si>
  <si>
    <t>Тореал</t>
  </si>
  <si>
    <t>таблетки покрытые пленочной оболочкой, 25 мг, 28 шт. - флаконы полипропиленовые (1)  - пачки картонные</t>
  </si>
  <si>
    <t xml:space="preserve">Вл.Закрытое акционерное общество "Фармацевтическая фирма "ЛЕККО" (ЗАО "ЛЕККО"), Россия (3321005528); Вып.к.Перв.Уп.Втор.Уп.Пр.ОАО "Фармстандарт-Лексредства", Россия; </t>
  </si>
  <si>
    <t>ЛС-002228</t>
  </si>
  <si>
    <t>4601669010735</t>
  </si>
  <si>
    <t>Топсавер</t>
  </si>
  <si>
    <t>таблетки покрытые пленочной оболочкой, 25 мг, 14 шт. - упаковки ячейковые контурные (2)  - пачки картонные</t>
  </si>
  <si>
    <t xml:space="preserve">Вл.Плива Хрватска д.о.о., Республика Хорватия (44205501677); Вып.к.Перв.Уп.Втор.Уп.Пр.Плива Хрватска д.о.о., Республика Хорватия (44205501677); </t>
  </si>
  <si>
    <t>ЛСР-001352/08</t>
  </si>
  <si>
    <t>3850114218580</t>
  </si>
  <si>
    <t>таблетки покрытые пленочной оболочкой, 50 мг, 14 шт. - блистеры (2)  - пачки картонные</t>
  </si>
  <si>
    <t xml:space="preserve">Вл.Плива Хрватска д.о.о., Республика Хорватия (44205501677); Вып.к.Перв.Уп.Втор.Уп.Пр.Плива Хрватска д.о.о., Хорватия; </t>
  </si>
  <si>
    <t>3850114218597</t>
  </si>
  <si>
    <t>таблетки покрытые пленочной оболочкой, 25 мг, 14 шт. - блистер (2)  - пачки  картонные</t>
  </si>
  <si>
    <t xml:space="preserve">Вл.Плива Хрватска д.о.о., Республика Хорватия (44205501677); Перв.Уп.Втор.Уп.Пр.Плива Хрватска д.о.о., Республика Хорватия (44205501677); Вып.к.ООО "Тева", Россия; </t>
  </si>
  <si>
    <t>4670016770035</t>
  </si>
  <si>
    <t>4670016770059</t>
  </si>
  <si>
    <t>таблетки, покрытые пленочной оболочкой, 25 мг, 14 шт. - блистер (2)  - пачки  картонные</t>
  </si>
  <si>
    <t xml:space="preserve">Вл.Плива Хрватска д.о.о., Республика Хорватия (44205501677); Вып.к.Перв.Уп.Втор.Уп.Пр.Общество с ограниченной ответственностью "Р-Фарм Новосёлки" (ООО "Р-Фарм Новосёлки"), Россия (7604367702); </t>
  </si>
  <si>
    <t>01.09.2021 
 (20-4-4184082-ОПР-изм)</t>
  </si>
  <si>
    <t>4630157810434</t>
  </si>
  <si>
    <t>таблетки, покрытые пленочной оболочкой, 50 мг, 14 шт. - блистеры (2)  - пачки картонные</t>
  </si>
  <si>
    <t>4630157810441</t>
  </si>
  <si>
    <t>таблетки, покрытые пленочной оболочкой, 25 мг, 30 шт. - упаковки ячейковые контурные (1)  - пачки картонные</t>
  </si>
  <si>
    <t xml:space="preserve">Вл.Общество с ограниченной ответственностью "Атолл" (ООО "Атолл"), Россия (6345021323); Вып.к.Перв.Уп.Втор.Уп.Пр.Общество с ограниченной ответственностью "Озон" (ООО "Озон"), Россия (6345002063); </t>
  </si>
  <si>
    <t>ЛП-007651</t>
  </si>
  <si>
    <t>14.04.2022 
338/20-22</t>
  </si>
  <si>
    <t>4660153650697</t>
  </si>
  <si>
    <t>4660153650703</t>
  </si>
  <si>
    <t>таблетки, покрытые пленочной оболочкой, 25 мг, 28 шт. - банки полимерные (1)  - пачки картонные</t>
  </si>
  <si>
    <t>16.08.2022 
25-7-4222425-ОПР-изм</t>
  </si>
  <si>
    <t>4606486045366</t>
  </si>
  <si>
    <t>таблетки, покрытые пленочной оболочкой, 25 мг, 10 шт. - блистер (3)  - пачка картонная</t>
  </si>
  <si>
    <t xml:space="preserve">Вл.Вып.к.Перв.Уп.Втор.Уп.Пр.Акционерное общество "Биоком" (АО "Биоком"), Россия (2636004967); </t>
  </si>
  <si>
    <t>ЛП-№(000879)-(РГ-RU)</t>
  </si>
  <si>
    <t>31.03.2023 
371/20-23</t>
  </si>
  <si>
    <t>4605949001758</t>
  </si>
  <si>
    <t>таблетки, покрытые пленочной оболочкой, 25 мг, 10 шт. - блистер (3)  - пачка  картонная</t>
  </si>
  <si>
    <t>ЛП-002685</t>
  </si>
  <si>
    <t>Тореал®</t>
  </si>
  <si>
    <t xml:space="preserve">Вл.Закрытое акционерное общество "Фармацевтическая фирма "ЛЕККО" (ЗАО "ЛЕККО"), Россия (3321005528); Вып.к.Перв.Уп.Втор.Уп.Пр.Открытое акционерное общество "Фармстандарт-Лексредства" (ОАО "Фармстандарт-Лексредства"), Россия (4631002737); </t>
  </si>
  <si>
    <t>ЛП-№(003608)-(РГ-RU)</t>
  </si>
  <si>
    <t>09.01.2024 
25-7-4275504-ОПР-изм</t>
  </si>
  <si>
    <t>4601669017727</t>
  </si>
  <si>
    <t>ЛП-№(003414)-(РГ-RU)</t>
  </si>
  <si>
    <t>16.01.2024 
25-7-4276111-изм</t>
  </si>
  <si>
    <t>4680020188474</t>
  </si>
  <si>
    <t>4680020188481</t>
  </si>
  <si>
    <t>ЛП-№(003910)-(РГ-RU)</t>
  </si>
  <si>
    <t>03.04.2024 
25-7-4281887-ОПР-изм</t>
  </si>
  <si>
    <t>ЛП-№(003916)-(РГ-RU)</t>
  </si>
  <si>
    <t>03.04.2024 
25-7-4281888-ОПР-изм</t>
  </si>
  <si>
    <t>таблетки, покрытые пленочной оболочкой, 25 мг, 7 шт. - упаковки ячейковые контурные (4)  - пачки картонные</t>
  </si>
  <si>
    <t xml:space="preserve">Вл.Акционерное общество "Биоком" (АО "Биоком"), Россия (2636004967); Вып.к.Перв.Уп.Втор.Уп.Пр.Акционерное общество "Биоком" (АО "Биоком"), Россия (2636004967); </t>
  </si>
  <si>
    <t>28.06.2024 
903/20-24</t>
  </si>
  <si>
    <t>таблетки, покрытые пленочной оболочкой, 25 мг, 60 шт. - флаконы (1)  - пачки картонные</t>
  </si>
  <si>
    <t xml:space="preserve">Вл.Ауробиндо Фарма Лимитед, Индия (36AABCA7366H1ZL); Вып.к.Перв.Уп.Втор.Уп.Пр.Ауробиндо Фарма Лимитед, Индия (36AABCA7366H1ZL); </t>
  </si>
  <si>
    <t>ЛП-№(006542)-(РГ-RU)</t>
  </si>
  <si>
    <t>27.12.2024 
25-7-4301317-ОПР-изм</t>
  </si>
  <si>
    <t>8901175018864</t>
  </si>
  <si>
    <t>15.05.2025 
668/20-25</t>
  </si>
  <si>
    <t>Топирамат-АЛСИ</t>
  </si>
  <si>
    <t>таблетки, покрытые пленочной оболочкой, 25 мг, 10 шт. - упаковки ячейковые контурные (3)  - пачки картонные</t>
  </si>
  <si>
    <t xml:space="preserve">Вл.Акционерное общество "АЛСИ Фарма" (АО "АЛСИ Фарма"), Россия (7701162179); Вып.к.Перв.Уп.Втор.Уп.Пр.Акционерное общество "АЛСИ Фарма" (АО "АЛСИ Фарма"), Россия (7701162179); </t>
  </si>
  <si>
    <t>ЛП-№(012725)-(РГ-RU)</t>
  </si>
  <si>
    <t>26.01.2026 
25-7-4352907-изм</t>
  </si>
  <si>
    <t>4607011635175</t>
  </si>
  <si>
    <t>таблетки, покрытые пленочной оболочкой, 25 мг, 10 шт. - упаковки ячейковые контурные (5)  - пачки картонные</t>
  </si>
  <si>
    <t>4607011636738</t>
  </si>
  <si>
    <t>ЛП-№(012727)-(РГ-RU)</t>
  </si>
  <si>
    <t>4607011635458</t>
  </si>
  <si>
    <t>таблетки, покрытые пленочной оболочкой, 50 мг, 10 шт. - упаковки ячейковые контурные (5)  - пачки картонные</t>
  </si>
  <si>
    <t>4607011636752</t>
  </si>
  <si>
    <t>таблетки, покрытые пленочной оболочкой, 25 мг, 10 шт. - контурная ячейковая упаковка (3)  - пачка картонная</t>
  </si>
  <si>
    <t>ЛП-№(000045)-(РГ-RU)</t>
  </si>
  <si>
    <t>03.02.2026 
25-7-4353547-ОПР-изм</t>
  </si>
  <si>
    <t>таблетки, покрытые пленочной оболочкой, 50 мг, 10 шт. - контурная ячейковая упакова (3)  - пачка картонная</t>
  </si>
  <si>
    <t>Топирамат-Виал</t>
  </si>
  <si>
    <t xml:space="preserve">Вл.ООО "ВИАЛ", Россия (7722600360); Вып.к.Перв.Уп.Втор.Уп.Пр.Белорусско-голландское совместное предприятие общество с ограниченной ответственностью "Фармлэнд" (СП ООО "Фармлэнд"), Республика Беларусь (101431475); </t>
  </si>
  <si>
    <t>ЛП-№(013233)-(РГ-RU)</t>
  </si>
  <si>
    <t>23.03.2026 
25-7-4357203-изм</t>
  </si>
  <si>
    <t>4810368016492</t>
  </si>
  <si>
    <t>таблетки, покрытые пленочной оболочкой, 25 мг, 10 шт. - упаковки ячейковые контурные (6)  - пачки картонные</t>
  </si>
  <si>
    <t>4810368016508</t>
  </si>
  <si>
    <t>таблетки, покрытые пленочной оболочкой, 50 мг, 15 шт. - упаковки ячейковые контурные (2)  - пачки картонные</t>
  </si>
  <si>
    <t>31.03.2026 
25-7-4357202-изм</t>
  </si>
  <si>
    <t>4810368019196</t>
  </si>
  <si>
    <t>4810368016478</t>
  </si>
  <si>
    <t>4810368016485</t>
  </si>
  <si>
    <t>таблетки, покрытые пленочной оболочкой, 50 мг, 15 шт. - упаковки ячейковые контурные (4)  - пачки картонные</t>
  </si>
  <si>
    <t>4810368019226</t>
  </si>
  <si>
    <t>таблетки, покрытые пленочной оболочкой, 25 мг, 15 шт. - упаковки ячейковые контурные (2)  - пачки картонные</t>
  </si>
  <si>
    <t>4810368019189</t>
  </si>
  <si>
    <t>таблетки, покрытые пленочной оболочкой, 25 мг, 15 шт. - упаковки ячейковые контурные (4)  - пачки картонные</t>
  </si>
  <si>
    <t>4810368019219</t>
  </si>
  <si>
    <t>04.06.2026 
914/25-26</t>
  </si>
  <si>
    <t>№ 2771433860926000051</t>
  </si>
  <si>
    <t>https://zakupki.gov.ru/epz/contract/contractCard/payment-info-and-target-of-order.html?reestrNumber=2771433860926000051&amp;contractInfoId=105987944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</si>
</sst>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_-* #,##0.00\ _₽_-;\-* #,##0.00\ _₽_-;_-* \-??\ _₽_-;_-@_-"/>
    <numFmt numFmtId="165" formatCode="_-* #,##0.000\ _₽_-;\-* #,##0.000\ _₽_-;_-* \-??\ _₽_-;_-@_-"/>
    <numFmt numFmtId="166" formatCode="#,##0.00_ ;\-#,##0.00\ "/>
    <numFmt numFmtId="167" formatCode="_-* #,##0.000\ _₽_-;\-* #,##0.000\ _₽_-;_-* \-???\ _₽_-;_-@_-"/>
    <numFmt numFmtId="168" formatCode="[$-10419]###\ ###"/>
    <numFmt numFmtId="169" formatCode="[$-10419]###\ ###\ ##0.00"/>
    <numFmt numFmtId="170" formatCode="00.0"/>
  </numFmts>
  <fonts count="11" x14ac:knownFonts="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u/>
      <sz val="11"/>
      <color rgb="FF0000FF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9CDE5"/>
        <bgColor rgb="FF99CCFF"/>
      </patternFill>
    </fill>
    <fill>
      <patternFill patternType="solid">
        <fgColor rgb="FFE6E0EC"/>
        <bgColor rgb="FFD9D9D9"/>
      </patternFill>
    </fill>
    <fill>
      <patternFill patternType="solid">
        <fgColor rgb="FFFCD5B5"/>
        <bgColor rgb="FFD9D9D9"/>
      </patternFill>
    </fill>
    <fill>
      <patternFill patternType="solid">
        <fgColor rgb="FFD9D9D9"/>
        <bgColor rgb="FFE6E0EC"/>
      </patternFill>
    </fill>
    <fill>
      <patternFill patternType="solid">
        <fgColor rgb="FFF5F5F5"/>
        <bgColor indexed="0"/>
      </patternFill>
    </fill>
  </fills>
  <borders count="2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</borders>
  <cellStyleXfs count="3">
    <xf numFmtId="0" fontId="0" fillId="0" borderId="0"/>
    <xf numFmtId="164" fontId="6" fillId="0" borderId="0" applyBorder="0" applyProtection="0"/>
    <xf numFmtId="0" fontId="4" fillId="0" borderId="0" applyBorder="0" applyProtection="0"/>
  </cellStyleXfs>
  <cellXfs count="148">
    <xf numFmtId="0" fontId="0" fillId="0" borderId="0" xfId="0"/>
    <xf numFmtId="0" fontId="0" fillId="0" borderId="0" xfId="0" applyFont="1" applyAlignment="1">
      <alignment wrapText="1"/>
    </xf>
    <xf numFmtId="0" fontId="1" fillId="0" borderId="0" xfId="0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2" fontId="1" fillId="0" borderId="0" xfId="0" applyNumberFormat="1" applyFont="1" applyAlignment="1">
      <alignment horizontal="center" vertical="top" wrapText="1"/>
    </xf>
    <xf numFmtId="164" fontId="1" fillId="0" borderId="0" xfId="1" applyFont="1" applyBorder="1" applyAlignment="1" applyProtection="1">
      <alignment horizontal="center" vertical="top" wrapText="1"/>
    </xf>
    <xf numFmtId="49" fontId="1" fillId="0" borderId="0" xfId="1" applyNumberFormat="1" applyFont="1" applyBorder="1" applyAlignment="1" applyProtection="1">
      <alignment horizontal="center" vertical="top" wrapText="1"/>
    </xf>
    <xf numFmtId="2" fontId="1" fillId="0" borderId="0" xfId="1" applyNumberFormat="1" applyFont="1" applyBorder="1" applyAlignment="1" applyProtection="1">
      <alignment horizontal="center" vertical="top" wrapText="1"/>
    </xf>
    <xf numFmtId="10" fontId="1" fillId="0" borderId="0" xfId="0" applyNumberFormat="1" applyFont="1" applyAlignment="1">
      <alignment horizontal="center" vertical="top" wrapText="1"/>
    </xf>
    <xf numFmtId="164" fontId="2" fillId="0" borderId="0" xfId="1" applyFont="1" applyBorder="1" applyAlignment="1" applyProtection="1">
      <alignment horizontal="center" vertical="top" wrapText="1"/>
    </xf>
    <xf numFmtId="0" fontId="0" fillId="0" borderId="0" xfId="0" applyFont="1"/>
    <xf numFmtId="4" fontId="1" fillId="0" borderId="0" xfId="0" applyNumberFormat="1" applyFont="1" applyAlignment="1">
      <alignment horizontal="center" vertical="top" wrapText="1"/>
    </xf>
    <xf numFmtId="164" fontId="2" fillId="2" borderId="2" xfId="1" applyFont="1" applyFill="1" applyBorder="1" applyAlignment="1" applyProtection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3" borderId="2" xfId="0" applyFont="1" applyFill="1" applyBorder="1" applyAlignment="1">
      <alignment horizontal="center" vertical="top" wrapText="1"/>
    </xf>
    <xf numFmtId="4" fontId="1" fillId="4" borderId="2" xfId="0" applyNumberFormat="1" applyFont="1" applyFill="1" applyBorder="1" applyAlignment="1">
      <alignment horizontal="center" vertical="top" wrapText="1"/>
    </xf>
    <xf numFmtId="4" fontId="1" fillId="3" borderId="2" xfId="0" applyNumberFormat="1" applyFont="1" applyFill="1" applyBorder="1" applyAlignment="1">
      <alignment horizontal="center" vertical="top" wrapText="1"/>
    </xf>
    <xf numFmtId="10" fontId="1" fillId="0" borderId="2" xfId="0" applyNumberFormat="1" applyFont="1" applyBorder="1" applyAlignment="1">
      <alignment horizontal="center" vertical="top" wrapText="1"/>
    </xf>
    <xf numFmtId="4" fontId="2" fillId="5" borderId="2" xfId="0" applyNumberFormat="1" applyFont="1" applyFill="1" applyBorder="1" applyAlignment="1">
      <alignment horizontal="center" vertical="top" wrapText="1"/>
    </xf>
    <xf numFmtId="164" fontId="2" fillId="5" borderId="2" xfId="1" applyFont="1" applyFill="1" applyBorder="1" applyAlignment="1" applyProtection="1">
      <alignment horizontal="center" vertical="top" wrapText="1"/>
    </xf>
    <xf numFmtId="164" fontId="1" fillId="4" borderId="2" xfId="1" applyFont="1" applyFill="1" applyBorder="1" applyAlignment="1" applyProtection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 wrapText="1"/>
    </xf>
    <xf numFmtId="164" fontId="1" fillId="0" borderId="2" xfId="1" applyFont="1" applyBorder="1" applyAlignment="1" applyProtection="1">
      <alignment horizontal="center" vertical="top" wrapText="1"/>
    </xf>
    <xf numFmtId="49" fontId="1" fillId="0" borderId="2" xfId="1" applyNumberFormat="1" applyFont="1" applyBorder="1" applyAlignment="1" applyProtection="1">
      <alignment horizontal="center" vertical="top" wrapText="1"/>
    </xf>
    <xf numFmtId="2" fontId="1" fillId="0" borderId="2" xfId="1" applyNumberFormat="1" applyFont="1" applyBorder="1" applyAlignment="1" applyProtection="1">
      <alignment horizontal="center" vertical="top" wrapText="1"/>
    </xf>
    <xf numFmtId="0" fontId="0" fillId="0" borderId="0" xfId="0" applyAlignment="1">
      <alignment wrapText="1"/>
    </xf>
    <xf numFmtId="164" fontId="1" fillId="3" borderId="2" xfId="1" applyFont="1" applyFill="1" applyBorder="1" applyAlignment="1" applyProtection="1">
      <alignment vertical="top" wrapText="1"/>
    </xf>
    <xf numFmtId="165" fontId="1" fillId="0" borderId="2" xfId="1" applyNumberFormat="1" applyFont="1" applyBorder="1" applyAlignment="1" applyProtection="1">
      <alignment horizontal="center" vertical="top" wrapText="1"/>
      <protection locked="0"/>
    </xf>
    <xf numFmtId="165" fontId="4" fillId="0" borderId="2" xfId="2" applyNumberFormat="1" applyBorder="1" applyAlignment="1" applyProtection="1">
      <alignment horizontal="center" vertical="top" wrapText="1"/>
      <protection locked="0"/>
    </xf>
    <xf numFmtId="164" fontId="1" fillId="0" borderId="2" xfId="1" applyFont="1" applyBorder="1" applyAlignment="1" applyProtection="1">
      <alignment horizontal="center" vertical="top" wrapText="1"/>
      <protection locked="0"/>
    </xf>
    <xf numFmtId="49" fontId="4" fillId="0" borderId="2" xfId="2" applyNumberFormat="1" applyBorder="1" applyAlignment="1" applyProtection="1">
      <alignment horizontal="center" vertical="top" wrapText="1"/>
      <protection locked="0"/>
    </xf>
    <xf numFmtId="164" fontId="1" fillId="3" borderId="2" xfId="1" applyFont="1" applyFill="1" applyBorder="1" applyAlignment="1" applyProtection="1">
      <alignment horizontal="center" vertical="top" wrapText="1"/>
      <protection locked="0"/>
    </xf>
    <xf numFmtId="49" fontId="1" fillId="0" borderId="2" xfId="1" applyNumberFormat="1" applyFont="1" applyBorder="1" applyAlignment="1" applyProtection="1">
      <alignment horizontal="center" vertical="top" wrapText="1"/>
      <protection locked="0"/>
    </xf>
    <xf numFmtId="4" fontId="1" fillId="0" borderId="2" xfId="0" applyNumberFormat="1" applyFont="1" applyBorder="1" applyAlignment="1" applyProtection="1">
      <alignment horizontal="center" vertical="top" wrapText="1"/>
      <protection locked="0"/>
    </xf>
    <xf numFmtId="49" fontId="4" fillId="0" borderId="3" xfId="2" applyNumberFormat="1" applyBorder="1" applyAlignment="1" applyProtection="1">
      <alignment horizontal="center" vertical="top" wrapText="1"/>
      <protection locked="0"/>
    </xf>
    <xf numFmtId="164" fontId="1" fillId="4" borderId="3" xfId="1" applyFont="1" applyFill="1" applyBorder="1" applyAlignment="1" applyProtection="1">
      <alignment horizontal="center" vertical="top" wrapText="1"/>
    </xf>
    <xf numFmtId="164" fontId="1" fillId="3" borderId="3" xfId="1" applyFont="1" applyFill="1" applyBorder="1" applyAlignment="1" applyProtection="1">
      <alignment horizontal="center" vertical="top" wrapText="1"/>
      <protection locked="0"/>
    </xf>
    <xf numFmtId="49" fontId="1" fillId="0" borderId="3" xfId="1" applyNumberFormat="1" applyFont="1" applyBorder="1" applyAlignment="1" applyProtection="1">
      <alignment horizontal="center" vertical="top" wrapText="1"/>
      <protection locked="0"/>
    </xf>
    <xf numFmtId="2" fontId="1" fillId="0" borderId="3" xfId="1" applyNumberFormat="1" applyFont="1" applyBorder="1" applyAlignment="1" applyProtection="1">
      <alignment horizontal="center" vertical="top" wrapText="1"/>
      <protection locked="0"/>
    </xf>
    <xf numFmtId="0" fontId="1" fillId="6" borderId="2" xfId="0" applyFont="1" applyFill="1" applyBorder="1" applyAlignment="1">
      <alignment horizontal="center" vertical="top" wrapText="1"/>
    </xf>
    <xf numFmtId="4" fontId="1" fillId="6" borderId="2" xfId="0" applyNumberFormat="1" applyFont="1" applyFill="1" applyBorder="1" applyAlignment="1">
      <alignment horizontal="center" vertical="top" wrapText="1"/>
    </xf>
    <xf numFmtId="0" fontId="5" fillId="6" borderId="2" xfId="0" applyFont="1" applyFill="1" applyBorder="1" applyAlignment="1">
      <alignment horizontal="center" vertical="top" wrapText="1"/>
    </xf>
    <xf numFmtId="2" fontId="1" fillId="6" borderId="2" xfId="0" applyNumberFormat="1" applyFont="1" applyFill="1" applyBorder="1" applyAlignment="1">
      <alignment horizontal="center" vertical="top" wrapText="1"/>
    </xf>
    <xf numFmtId="49" fontId="1" fillId="6" borderId="2" xfId="1" applyNumberFormat="1" applyFont="1" applyFill="1" applyBorder="1" applyAlignment="1" applyProtection="1">
      <alignment horizontal="center" vertical="top" wrapText="1"/>
    </xf>
    <xf numFmtId="2" fontId="1" fillId="6" borderId="2" xfId="1" applyNumberFormat="1" applyFont="1" applyFill="1" applyBorder="1" applyAlignment="1" applyProtection="1">
      <alignment horizontal="center" vertical="top" wrapText="1"/>
    </xf>
    <xf numFmtId="4" fontId="1" fillId="2" borderId="2" xfId="0" applyNumberFormat="1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10" fontId="1" fillId="0" borderId="2" xfId="0" applyNumberFormat="1" applyFont="1" applyBorder="1" applyAlignment="1" applyProtection="1">
      <alignment horizontal="center" vertical="top" wrapText="1"/>
      <protection locked="0"/>
    </xf>
    <xf numFmtId="4" fontId="2" fillId="6" borderId="2" xfId="0" applyNumberFormat="1" applyFont="1" applyFill="1" applyBorder="1" applyAlignment="1" applyProtection="1">
      <alignment horizontal="center" vertical="top" wrapText="1"/>
      <protection locked="0"/>
    </xf>
    <xf numFmtId="164" fontId="0" fillId="0" borderId="0" xfId="0" applyNumberFormat="1" applyAlignment="1">
      <alignment wrapText="1"/>
    </xf>
    <xf numFmtId="167" fontId="0" fillId="0" borderId="0" xfId="0" applyNumberFormat="1" applyAlignment="1">
      <alignment wrapText="1"/>
    </xf>
    <xf numFmtId="0" fontId="0" fillId="0" borderId="4" xfId="0" applyBorder="1"/>
    <xf numFmtId="0" fontId="10" fillId="6" borderId="2" xfId="0" applyFont="1" applyFill="1" applyBorder="1" applyAlignment="1">
      <alignment horizontal="center" vertical="top" wrapText="1"/>
    </xf>
    <xf numFmtId="43" fontId="1" fillId="4" borderId="2" xfId="1" applyNumberFormat="1" applyFont="1" applyFill="1" applyBorder="1" applyAlignment="1" applyProtection="1">
      <alignment horizontal="center" vertical="top" wrapText="1"/>
    </xf>
    <xf numFmtId="164" fontId="1" fillId="4" borderId="2" xfId="1" applyFont="1" applyFill="1" applyBorder="1" applyAlignment="1" applyProtection="1">
      <alignment horizontal="center" vertical="top" wrapText="1"/>
    </xf>
    <xf numFmtId="49" fontId="4" fillId="0" borderId="3" xfId="2" applyNumberFormat="1" applyFill="1" applyBorder="1" applyAlignment="1" applyProtection="1">
      <alignment horizontal="center" vertical="top" wrapText="1"/>
      <protection locked="0"/>
    </xf>
    <xf numFmtId="0" fontId="4" fillId="0" borderId="4" xfId="2" applyFill="1" applyBorder="1" applyAlignment="1" applyProtection="1">
      <alignment wrapText="1"/>
    </xf>
    <xf numFmtId="43" fontId="1" fillId="0" borderId="4" xfId="1" applyNumberFormat="1" applyFont="1" applyBorder="1" applyAlignment="1" applyProtection="1">
      <alignment vertical="top" wrapText="1"/>
    </xf>
    <xf numFmtId="164" fontId="1" fillId="3" borderId="4" xfId="1" applyFont="1" applyFill="1" applyBorder="1" applyAlignment="1" applyProtection="1">
      <alignment vertical="top" wrapText="1"/>
    </xf>
    <xf numFmtId="165" fontId="1" fillId="0" borderId="4" xfId="1" applyNumberFormat="1" applyFont="1" applyBorder="1" applyAlignment="1" applyProtection="1">
      <alignment horizontal="center" vertical="top" wrapText="1"/>
      <protection locked="0"/>
    </xf>
    <xf numFmtId="165" fontId="4" fillId="0" borderId="4" xfId="2" applyNumberFormat="1" applyBorder="1" applyAlignment="1" applyProtection="1">
      <alignment horizontal="center" vertical="top" wrapText="1"/>
      <protection locked="0"/>
    </xf>
    <xf numFmtId="164" fontId="1" fillId="0" borderId="4" xfId="1" applyFont="1" applyBorder="1" applyAlignment="1" applyProtection="1">
      <alignment horizontal="center" vertical="top" wrapText="1"/>
      <protection locked="0"/>
    </xf>
    <xf numFmtId="4" fontId="1" fillId="4" borderId="4" xfId="0" applyNumberFormat="1" applyFont="1" applyFill="1" applyBorder="1" applyAlignment="1">
      <alignment horizontal="center" vertical="top" wrapText="1"/>
    </xf>
    <xf numFmtId="4" fontId="1" fillId="0" borderId="4" xfId="0" applyNumberFormat="1" applyFont="1" applyBorder="1" applyAlignment="1">
      <alignment vertical="top" wrapText="1"/>
    </xf>
    <xf numFmtId="0" fontId="0" fillId="0" borderId="5" xfId="0" applyFont="1" applyBorder="1" applyAlignment="1">
      <alignment wrapText="1"/>
    </xf>
    <xf numFmtId="170" fontId="0" fillId="0" borderId="5" xfId="0" applyNumberFormat="1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170" fontId="0" fillId="0" borderId="6" xfId="0" applyNumberFormat="1" applyFont="1" applyBorder="1" applyAlignment="1">
      <alignment horizontal="center" wrapText="1"/>
    </xf>
    <xf numFmtId="43" fontId="1" fillId="0" borderId="4" xfId="1" applyNumberFormat="1" applyFont="1" applyFill="1" applyBorder="1" applyAlignment="1" applyProtection="1">
      <alignment vertical="top" wrapText="1"/>
    </xf>
    <xf numFmtId="49" fontId="1" fillId="0" borderId="4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top" wrapText="1"/>
    </xf>
    <xf numFmtId="164" fontId="1" fillId="0" borderId="4" xfId="1" applyFont="1" applyBorder="1" applyAlignment="1" applyProtection="1">
      <alignment horizontal="center" vertical="top" wrapText="1"/>
    </xf>
    <xf numFmtId="49" fontId="1" fillId="0" borderId="4" xfId="1" applyNumberFormat="1" applyFont="1" applyBorder="1" applyAlignment="1" applyProtection="1">
      <alignment horizontal="center" vertical="top" wrapText="1"/>
    </xf>
    <xf numFmtId="2" fontId="1" fillId="0" borderId="4" xfId="1" applyNumberFormat="1" applyFont="1" applyBorder="1" applyAlignment="1" applyProtection="1">
      <alignment horizontal="center" vertical="top" wrapText="1"/>
    </xf>
    <xf numFmtId="0" fontId="4" fillId="0" borderId="4" xfId="2" applyBorder="1" applyAlignment="1" applyProtection="1">
      <alignment wrapText="1"/>
    </xf>
    <xf numFmtId="43" fontId="1" fillId="4" borderId="4" xfId="1" applyNumberFormat="1" applyFont="1" applyFill="1" applyBorder="1" applyAlignment="1" applyProtection="1">
      <alignment horizontal="center" vertical="top" wrapText="1"/>
    </xf>
    <xf numFmtId="49" fontId="1" fillId="0" borderId="4" xfId="0" applyNumberFormat="1" applyFont="1" applyBorder="1" applyAlignment="1">
      <alignment horizontal="left" vertical="top" wrapText="1"/>
    </xf>
    <xf numFmtId="166" fontId="1" fillId="0" borderId="3" xfId="1" applyNumberFormat="1" applyFont="1" applyBorder="1" applyAlignment="1" applyProtection="1">
      <alignment horizontal="center" vertical="top" wrapText="1"/>
      <protection locked="0"/>
    </xf>
    <xf numFmtId="49" fontId="4" fillId="0" borderId="4" xfId="2" applyNumberFormat="1" applyBorder="1" applyAlignment="1" applyProtection="1">
      <alignment horizontal="center" vertical="top" wrapText="1"/>
      <protection locked="0"/>
    </xf>
    <xf numFmtId="49" fontId="1" fillId="0" borderId="3" xfId="0" applyNumberFormat="1" applyFont="1" applyBorder="1" applyAlignment="1">
      <alignment horizontal="left" vertical="top" wrapText="1"/>
    </xf>
    <xf numFmtId="164" fontId="1" fillId="3" borderId="4" xfId="1" applyFont="1" applyFill="1" applyBorder="1" applyAlignment="1" applyProtection="1">
      <alignment horizontal="center" vertical="top" wrapText="1"/>
      <protection locked="0"/>
    </xf>
    <xf numFmtId="49" fontId="1" fillId="0" borderId="4" xfId="1" applyNumberFormat="1" applyFont="1" applyBorder="1" applyAlignment="1" applyProtection="1">
      <alignment horizontal="center" vertical="top" wrapText="1"/>
      <protection locked="0"/>
    </xf>
    <xf numFmtId="4" fontId="1" fillId="0" borderId="4" xfId="0" applyNumberFormat="1" applyFont="1" applyBorder="1" applyAlignment="1" applyProtection="1">
      <alignment horizontal="center" vertical="top" wrapText="1"/>
      <protection locked="0"/>
    </xf>
    <xf numFmtId="0" fontId="1" fillId="6" borderId="4" xfId="0" applyFont="1" applyFill="1" applyBorder="1" applyAlignment="1">
      <alignment horizontal="center" vertical="top" wrapText="1"/>
    </xf>
    <xf numFmtId="0" fontId="10" fillId="6" borderId="4" xfId="0" applyFont="1" applyFill="1" applyBorder="1" applyAlignment="1">
      <alignment horizontal="center" vertical="top" wrapText="1"/>
    </xf>
    <xf numFmtId="4" fontId="1" fillId="6" borderId="4" xfId="0" applyNumberFormat="1" applyFont="1" applyFill="1" applyBorder="1" applyAlignment="1">
      <alignment horizontal="center" vertical="top" wrapText="1"/>
    </xf>
    <xf numFmtId="49" fontId="1" fillId="6" borderId="4" xfId="1" applyNumberFormat="1" applyFont="1" applyFill="1" applyBorder="1" applyAlignment="1" applyProtection="1">
      <alignment horizontal="center" vertical="top" wrapText="1"/>
    </xf>
    <xf numFmtId="2" fontId="1" fillId="6" borderId="4" xfId="1" applyNumberFormat="1" applyFont="1" applyFill="1" applyBorder="1" applyAlignment="1" applyProtection="1">
      <alignment horizontal="center" vertical="top" wrapText="1"/>
    </xf>
    <xf numFmtId="4" fontId="1" fillId="2" borderId="4" xfId="0" applyNumberFormat="1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horizontal="center" vertical="top" wrapText="1"/>
    </xf>
    <xf numFmtId="10" fontId="1" fillId="0" borderId="4" xfId="0" applyNumberFormat="1" applyFont="1" applyBorder="1" applyAlignment="1" applyProtection="1">
      <alignment horizontal="center" vertical="top" wrapText="1"/>
      <protection locked="0"/>
    </xf>
    <xf numFmtId="49" fontId="1" fillId="0" borderId="4" xfId="0" applyNumberFormat="1" applyFont="1" applyFill="1" applyBorder="1" applyAlignment="1">
      <alignment horizontal="center" vertical="top" wrapText="1"/>
    </xf>
    <xf numFmtId="0" fontId="4" fillId="0" borderId="4" xfId="2" applyBorder="1" applyAlignment="1">
      <alignment wrapText="1"/>
    </xf>
    <xf numFmtId="0" fontId="5" fillId="6" borderId="4" xfId="0" applyFont="1" applyFill="1" applyBorder="1" applyAlignment="1">
      <alignment horizontal="center" vertical="top" wrapText="1"/>
    </xf>
    <xf numFmtId="164" fontId="1" fillId="4" borderId="4" xfId="1" applyFont="1" applyFill="1" applyBorder="1" applyAlignment="1" applyProtection="1">
      <alignment horizontal="center" vertical="top" wrapText="1"/>
    </xf>
    <xf numFmtId="164" fontId="1" fillId="4" borderId="3" xfId="1" applyFont="1" applyFill="1" applyBorder="1" applyAlignment="1" applyProtection="1">
      <alignment horizontal="center" vertical="top" wrapText="1"/>
    </xf>
    <xf numFmtId="0" fontId="4" fillId="0" borderId="0" xfId="2" applyAlignment="1">
      <alignment wrapText="1"/>
    </xf>
    <xf numFmtId="166" fontId="1" fillId="0" borderId="4" xfId="1" applyNumberFormat="1" applyFont="1" applyFill="1" applyBorder="1" applyAlignment="1" applyProtection="1">
      <alignment horizontal="center" vertical="top" wrapText="1"/>
      <protection locked="0"/>
    </xf>
    <xf numFmtId="49" fontId="4" fillId="0" borderId="4" xfId="2" applyNumberFormat="1" applyFill="1" applyBorder="1" applyAlignment="1" applyProtection="1">
      <alignment horizontal="center" vertical="top" wrapText="1"/>
      <protection locked="0"/>
    </xf>
    <xf numFmtId="166" fontId="1" fillId="0" borderId="4" xfId="1" applyNumberFormat="1" applyFont="1" applyBorder="1" applyAlignment="1" applyProtection="1">
      <alignment horizontal="center" vertical="top" wrapText="1"/>
      <protection locked="0"/>
    </xf>
    <xf numFmtId="0" fontId="7" fillId="7" borderId="9" xfId="0" applyFont="1" applyFill="1" applyBorder="1" applyAlignment="1" applyProtection="1">
      <alignment horizontal="center" vertical="center" wrapText="1" readingOrder="1"/>
      <protection locked="0"/>
    </xf>
    <xf numFmtId="0" fontId="7" fillId="7" borderId="10" xfId="0" applyFont="1" applyFill="1" applyBorder="1" applyAlignment="1" applyProtection="1">
      <alignment horizontal="center" vertical="center" wrapText="1" readingOrder="1"/>
      <protection locked="0"/>
    </xf>
    <xf numFmtId="0" fontId="7" fillId="7" borderId="11" xfId="0" applyFont="1" applyFill="1" applyBorder="1" applyAlignment="1" applyProtection="1">
      <alignment horizontal="center" vertical="center" wrapText="1" readingOrder="1"/>
      <protection locked="0"/>
    </xf>
    <xf numFmtId="0" fontId="8" fillId="0" borderId="12" xfId="0" applyFont="1" applyBorder="1" applyAlignment="1" applyProtection="1">
      <alignment horizontal="left" vertical="top" wrapText="1" readingOrder="1"/>
      <protection locked="0"/>
    </xf>
    <xf numFmtId="0" fontId="8" fillId="0" borderId="13" xfId="0" applyFont="1" applyBorder="1" applyAlignment="1" applyProtection="1">
      <alignment vertical="top" wrapText="1" readingOrder="1"/>
      <protection locked="0"/>
    </xf>
    <xf numFmtId="168" fontId="8" fillId="0" borderId="13" xfId="0" applyNumberFormat="1" applyFont="1" applyBorder="1" applyAlignment="1" applyProtection="1">
      <alignment horizontal="center" vertical="top" wrapText="1" readingOrder="1"/>
      <protection locked="0"/>
    </xf>
    <xf numFmtId="169" fontId="8" fillId="0" borderId="13" xfId="0" applyNumberFormat="1" applyFont="1" applyBorder="1" applyAlignment="1" applyProtection="1">
      <alignment vertical="top" wrapText="1" readingOrder="1"/>
      <protection locked="0"/>
    </xf>
    <xf numFmtId="0" fontId="8" fillId="0" borderId="13" xfId="0" applyFont="1" applyBorder="1" applyAlignment="1" applyProtection="1">
      <alignment horizontal="center" vertical="top" wrapText="1" readingOrder="1"/>
      <protection locked="0"/>
    </xf>
    <xf numFmtId="0" fontId="9" fillId="0" borderId="13" xfId="0" applyFont="1" applyBorder="1" applyAlignment="1" applyProtection="1">
      <alignment horizontal="center" vertical="top" wrapText="1" readingOrder="1"/>
      <protection locked="0"/>
    </xf>
    <xf numFmtId="14" fontId="9" fillId="0" borderId="14" xfId="0" applyNumberFormat="1" applyFont="1" applyBorder="1" applyAlignment="1" applyProtection="1">
      <alignment horizontal="center" vertical="top" wrapText="1" readingOrder="1"/>
      <protection locked="0"/>
    </xf>
    <xf numFmtId="0" fontId="7" fillId="7" borderId="4" xfId="0" applyFont="1" applyFill="1" applyBorder="1" applyAlignment="1" applyProtection="1">
      <alignment horizontal="center" vertical="center" wrapText="1" readingOrder="1"/>
      <protection locked="0"/>
    </xf>
    <xf numFmtId="0" fontId="7" fillId="7" borderId="15" xfId="0" applyFont="1" applyFill="1" applyBorder="1" applyAlignment="1" applyProtection="1">
      <alignment horizontal="center" vertical="center" wrapText="1" readingOrder="1"/>
      <protection locked="0"/>
    </xf>
    <xf numFmtId="0" fontId="7" fillId="7" borderId="16" xfId="0" applyFont="1" applyFill="1" applyBorder="1" applyAlignment="1" applyProtection="1">
      <alignment horizontal="center" vertical="center" wrapText="1" readingOrder="1"/>
      <protection locked="0"/>
    </xf>
    <xf numFmtId="0" fontId="7" fillId="7" borderId="17" xfId="0" applyFont="1" applyFill="1" applyBorder="1" applyAlignment="1" applyProtection="1">
      <alignment horizontal="center" vertical="center" wrapText="1" readingOrder="1"/>
      <protection locked="0"/>
    </xf>
    <xf numFmtId="0" fontId="8" fillId="0" borderId="18" xfId="0" applyFont="1" applyBorder="1" applyAlignment="1" applyProtection="1">
      <alignment horizontal="left" vertical="top" wrapText="1" readingOrder="1"/>
      <protection locked="0"/>
    </xf>
    <xf numFmtId="0" fontId="8" fillId="0" borderId="19" xfId="0" applyFont="1" applyBorder="1" applyAlignment="1" applyProtection="1">
      <alignment vertical="top" wrapText="1" readingOrder="1"/>
      <protection locked="0"/>
    </xf>
    <xf numFmtId="168" fontId="8" fillId="0" borderId="19" xfId="0" applyNumberFormat="1" applyFont="1" applyBorder="1" applyAlignment="1" applyProtection="1">
      <alignment horizontal="center" vertical="top" wrapText="1" readingOrder="1"/>
      <protection locked="0"/>
    </xf>
    <xf numFmtId="169" fontId="8" fillId="0" borderId="19" xfId="0" applyNumberFormat="1" applyFont="1" applyBorder="1" applyAlignment="1" applyProtection="1">
      <alignment vertical="top" wrapText="1" readingOrder="1"/>
      <protection locked="0"/>
    </xf>
    <xf numFmtId="0" fontId="8" fillId="0" borderId="19" xfId="0" applyFont="1" applyBorder="1" applyAlignment="1" applyProtection="1">
      <alignment horizontal="center" vertical="top" wrapText="1" readingOrder="1"/>
      <protection locked="0"/>
    </xf>
    <xf numFmtId="0" fontId="9" fillId="0" borderId="19" xfId="0" applyFont="1" applyBorder="1" applyAlignment="1" applyProtection="1">
      <alignment horizontal="center" vertical="top" wrapText="1" readingOrder="1"/>
      <protection locked="0"/>
    </xf>
    <xf numFmtId="14" fontId="9" fillId="0" borderId="20" xfId="0" applyNumberFormat="1" applyFont="1" applyBorder="1" applyAlignment="1" applyProtection="1">
      <alignment horizontal="center" vertical="top" wrapText="1" readingOrder="1"/>
      <protection locked="0"/>
    </xf>
    <xf numFmtId="10" fontId="1" fillId="0" borderId="3" xfId="0" applyNumberFormat="1" applyFont="1" applyBorder="1" applyAlignment="1" applyProtection="1">
      <alignment horizontal="center" vertical="top" wrapText="1"/>
      <protection locked="0"/>
    </xf>
    <xf numFmtId="4" fontId="1" fillId="4" borderId="3" xfId="0" applyNumberFormat="1" applyFont="1" applyFill="1" applyBorder="1" applyAlignment="1">
      <alignment horizontal="center" vertical="top" wrapText="1"/>
    </xf>
    <xf numFmtId="164" fontId="2" fillId="5" borderId="3" xfId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top" wrapText="1"/>
    </xf>
    <xf numFmtId="164" fontId="1" fillId="4" borderId="2" xfId="1" applyFont="1" applyFill="1" applyBorder="1" applyAlignment="1" applyProtection="1">
      <alignment horizontal="center" vertical="top" wrapText="1"/>
    </xf>
    <xf numFmtId="164" fontId="1" fillId="4" borderId="4" xfId="1" applyFont="1" applyFill="1" applyBorder="1" applyAlignment="1" applyProtection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 vertical="top" wrapText="1"/>
    </xf>
    <xf numFmtId="4" fontId="1" fillId="5" borderId="3" xfId="0" applyNumberFormat="1" applyFont="1" applyFill="1" applyBorder="1" applyAlignment="1" applyProtection="1">
      <alignment horizontal="center" vertical="top" wrapText="1"/>
      <protection locked="0"/>
    </xf>
    <xf numFmtId="0" fontId="0" fillId="3" borderId="7" xfId="0" applyFont="1" applyFill="1" applyBorder="1" applyAlignment="1">
      <alignment horizontal="center" vertical="top" wrapText="1"/>
    </xf>
    <xf numFmtId="0" fontId="0" fillId="3" borderId="6" xfId="0" applyFont="1" applyFill="1" applyBorder="1" applyAlignment="1">
      <alignment horizontal="center" vertical="top" wrapText="1"/>
    </xf>
    <xf numFmtId="0" fontId="0" fillId="3" borderId="8" xfId="0" applyFont="1" applyFill="1" applyBorder="1" applyAlignment="1">
      <alignment horizontal="center" vertical="top" wrapText="1"/>
    </xf>
    <xf numFmtId="164" fontId="1" fillId="3" borderId="7" xfId="1" applyFont="1" applyFill="1" applyBorder="1" applyAlignment="1" applyProtection="1">
      <alignment horizontal="center" vertical="top" wrapText="1"/>
    </xf>
    <xf numFmtId="164" fontId="1" fillId="3" borderId="6" xfId="1" applyFont="1" applyFill="1" applyBorder="1" applyAlignment="1" applyProtection="1">
      <alignment horizontal="center" vertical="top" wrapText="1"/>
    </xf>
    <xf numFmtId="164" fontId="1" fillId="3" borderId="8" xfId="1" applyFont="1" applyFill="1" applyBorder="1" applyAlignment="1" applyProtection="1">
      <alignment horizontal="center" vertical="top" wrapText="1"/>
    </xf>
    <xf numFmtId="0" fontId="5" fillId="6" borderId="2" xfId="0" applyFont="1" applyFill="1" applyBorder="1" applyAlignment="1">
      <alignment horizontal="center" vertical="top" wrapText="1"/>
    </xf>
    <xf numFmtId="4" fontId="1" fillId="0" borderId="3" xfId="0" applyNumberFormat="1" applyFont="1" applyBorder="1" applyAlignment="1" applyProtection="1">
      <alignment horizontal="center" vertical="top" wrapText="1"/>
      <protection locked="0"/>
    </xf>
    <xf numFmtId="0" fontId="5" fillId="6" borderId="4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E6E0E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zakupki.gov.ru/epz/contract/contractCard/common-info.html?reestrNumber=2732500095126000376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zakupki.gov.ru/epz/contract/contractCard/common-info.html?reestrNumber=2434701047526000336" TargetMode="External"/><Relationship Id="rId1" Type="http://schemas.openxmlformats.org/officeDocument/2006/relationships/hyperlink" Target="https://zakupki.gov.ru/epz/contract/contractCard/common-info.html?reestrNumber=2631819736726001896" TargetMode="External"/><Relationship Id="rId6" Type="http://schemas.openxmlformats.org/officeDocument/2006/relationships/hyperlink" Target="https://zakupki.gov.ru/epz/contract/contractCard/common-info.html?reestrNumber=2771433860926000051" TargetMode="External"/><Relationship Id="rId5" Type="http://schemas.openxmlformats.org/officeDocument/2006/relationships/hyperlink" Target="https://zakupki.gov.ru/epz/contract/contractCard/common-info.html?reestrNumber=2621400315126000010" TargetMode="External"/><Relationship Id="rId4" Type="http://schemas.openxmlformats.org/officeDocument/2006/relationships/hyperlink" Target="https://zakupki.gov.ru/epz/contract/contractCard/common-info.html?reestrNumber=2471900855026000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F11683"/>
  <sheetViews>
    <sheetView tabSelected="1" zoomScale="70" zoomScaleNormal="70" workbookViewId="0">
      <selection activeCell="X26" sqref="X26"/>
    </sheetView>
  </sheetViews>
  <sheetFormatPr defaultColWidth="9.140625" defaultRowHeight="15" x14ac:dyDescent="0.25"/>
  <cols>
    <col min="1" max="1" width="5.7109375" style="1" customWidth="1"/>
    <col min="2" max="2" width="15.85546875" style="1" customWidth="1"/>
    <col min="3" max="3" width="18.5703125" style="1" customWidth="1"/>
    <col min="4" max="4" width="13" style="1" customWidth="1"/>
    <col min="5" max="5" width="6.7109375" style="1" customWidth="1"/>
    <col min="6" max="6" width="11.140625" style="1" customWidth="1"/>
    <col min="7" max="7" width="24" style="1" customWidth="1"/>
    <col min="8" max="8" width="14.140625" style="1" customWidth="1"/>
    <col min="9" max="9" width="18.42578125" style="1" customWidth="1"/>
    <col min="10" max="10" width="12.5703125" style="1" customWidth="1"/>
    <col min="11" max="11" width="12.140625" style="1" customWidth="1"/>
    <col min="12" max="12" width="14.28515625" style="1" customWidth="1"/>
    <col min="13" max="13" width="15.42578125" style="1" customWidth="1"/>
    <col min="14" max="14" width="19.7109375" style="1" customWidth="1"/>
    <col min="15" max="15" width="10" style="1" customWidth="1"/>
    <col min="16" max="16" width="12.28515625" style="1" customWidth="1"/>
    <col min="17" max="17" width="15.5703125" style="1" customWidth="1"/>
    <col min="18" max="18" width="13.140625" style="1" customWidth="1"/>
    <col min="19" max="19" width="10.7109375" style="1" customWidth="1"/>
    <col min="20" max="20" width="9.140625" style="1"/>
    <col min="21" max="21" width="9.5703125" style="1" bestFit="1" customWidth="1"/>
    <col min="22" max="23" width="9.140625" style="1"/>
    <col min="24" max="24" width="14.5703125" style="1" customWidth="1"/>
    <col min="25" max="25" width="15.42578125" style="1" customWidth="1"/>
    <col min="26" max="26" width="14.42578125" style="1" customWidth="1"/>
    <col min="27" max="27" width="13.7109375" style="1" customWidth="1"/>
    <col min="28" max="28" width="9.140625" style="1"/>
    <col min="29" max="29" width="11.85546875" style="1" customWidth="1"/>
    <col min="30" max="1020" width="9.140625" style="1"/>
  </cols>
  <sheetData>
    <row r="1" spans="1:28" s="10" customFormat="1" x14ac:dyDescent="0.25">
      <c r="A1" s="2"/>
      <c r="B1" s="2"/>
      <c r="C1" s="2"/>
      <c r="D1" s="2"/>
      <c r="E1" s="2"/>
      <c r="F1" s="2"/>
      <c r="G1" s="3"/>
      <c r="H1" s="3"/>
      <c r="I1" s="3"/>
      <c r="J1" s="4"/>
      <c r="K1" s="2"/>
      <c r="L1" s="5"/>
      <c r="M1" s="6"/>
      <c r="N1" s="6"/>
      <c r="O1" s="7"/>
      <c r="P1" s="7"/>
      <c r="Q1" s="4"/>
      <c r="R1" s="2"/>
      <c r="S1" s="2"/>
      <c r="T1" s="2"/>
      <c r="U1" s="2"/>
      <c r="V1" s="8"/>
      <c r="W1" s="8"/>
      <c r="X1" s="2"/>
      <c r="Y1" s="9"/>
      <c r="Z1" s="2"/>
      <c r="AA1" s="2"/>
    </row>
    <row r="2" spans="1:28" s="10" customFormat="1" x14ac:dyDescent="0.25">
      <c r="A2" s="2"/>
      <c r="B2" s="2"/>
      <c r="C2" s="2"/>
      <c r="D2" s="2"/>
      <c r="E2" s="2"/>
      <c r="F2" s="2"/>
      <c r="G2" s="3"/>
      <c r="H2" s="3"/>
      <c r="I2" s="3"/>
      <c r="J2" s="4"/>
      <c r="K2" s="2"/>
      <c r="L2" s="5"/>
      <c r="M2" s="6"/>
      <c r="N2" s="6"/>
      <c r="O2" s="7"/>
      <c r="P2" s="7"/>
      <c r="Q2" s="4"/>
      <c r="R2" s="2"/>
      <c r="S2" s="2"/>
      <c r="T2" s="2"/>
      <c r="U2" s="2"/>
      <c r="V2" s="8"/>
      <c r="W2" s="8"/>
      <c r="X2" s="2"/>
      <c r="Y2" s="9"/>
      <c r="Z2" s="2"/>
      <c r="AA2" s="2"/>
    </row>
    <row r="3" spans="1:28" s="10" customFormat="1" ht="154.5" customHeight="1" x14ac:dyDescent="0.25">
      <c r="A3" s="2"/>
      <c r="B3" s="129" t="s">
        <v>0</v>
      </c>
      <c r="C3" s="129"/>
      <c r="D3" s="129"/>
      <c r="E3" s="129"/>
      <c r="F3" s="129"/>
      <c r="G3" s="129"/>
      <c r="H3" s="129"/>
      <c r="I3" s="129"/>
      <c r="J3" s="129"/>
      <c r="K3" s="129"/>
      <c r="L3" s="5"/>
      <c r="M3" s="6"/>
      <c r="N3" s="6"/>
      <c r="O3" s="7"/>
      <c r="P3" s="7"/>
      <c r="Q3" s="4"/>
      <c r="R3" s="2"/>
      <c r="S3" s="2"/>
      <c r="T3" s="2"/>
      <c r="U3" s="2"/>
      <c r="V3" s="8"/>
      <c r="W3" s="8"/>
      <c r="X3" s="2"/>
      <c r="Y3" s="9"/>
      <c r="Z3" s="2"/>
      <c r="AA3" s="2"/>
    </row>
    <row r="4" spans="1:28" s="10" customFormat="1" ht="15" customHeight="1" x14ac:dyDescent="0.25">
      <c r="A4" s="2"/>
      <c r="B4" s="2"/>
      <c r="C4" s="2"/>
      <c r="D4" s="2"/>
      <c r="E4" s="2"/>
      <c r="F4" s="2"/>
      <c r="G4" s="3"/>
      <c r="H4" s="3"/>
      <c r="I4" s="3"/>
      <c r="J4" s="4"/>
      <c r="K4" s="11"/>
      <c r="L4" s="5"/>
      <c r="M4" s="6"/>
      <c r="N4" s="6"/>
      <c r="O4" s="7"/>
      <c r="P4" s="7"/>
      <c r="Q4" s="4"/>
      <c r="R4" s="4"/>
      <c r="S4" s="133" t="s">
        <v>1</v>
      </c>
      <c r="T4" s="133"/>
      <c r="U4" s="133"/>
      <c r="V4" s="133"/>
      <c r="W4" s="133"/>
      <c r="X4" s="133"/>
      <c r="Y4" s="12">
        <f>SUBTOTAL(9,Y6:Y26)</f>
        <v>8174.8</v>
      </c>
      <c r="Z4" s="13"/>
      <c r="AA4" s="13"/>
    </row>
    <row r="5" spans="1:28" ht="87.75" customHeight="1" x14ac:dyDescent="0.25">
      <c r="A5" s="14" t="s">
        <v>2</v>
      </c>
      <c r="B5" s="14" t="s">
        <v>3</v>
      </c>
      <c r="C5" s="14" t="s">
        <v>4</v>
      </c>
      <c r="D5" s="14" t="s">
        <v>5</v>
      </c>
      <c r="E5" s="14" t="s">
        <v>6</v>
      </c>
      <c r="F5" s="14" t="s">
        <v>7</v>
      </c>
      <c r="G5" s="138" t="s">
        <v>8</v>
      </c>
      <c r="H5" s="139"/>
      <c r="I5" s="139"/>
      <c r="J5" s="139"/>
      <c r="K5" s="140"/>
      <c r="L5" s="15" t="s">
        <v>9</v>
      </c>
      <c r="M5" s="141" t="s">
        <v>61</v>
      </c>
      <c r="N5" s="142"/>
      <c r="O5" s="142"/>
      <c r="P5" s="142"/>
      <c r="Q5" s="142"/>
      <c r="R5" s="143"/>
      <c r="S5" s="16" t="s">
        <v>10</v>
      </c>
      <c r="T5" s="17" t="s">
        <v>11</v>
      </c>
      <c r="U5" s="16" t="s">
        <v>12</v>
      </c>
      <c r="V5" s="18" t="s">
        <v>13</v>
      </c>
      <c r="W5" s="18" t="s">
        <v>14</v>
      </c>
      <c r="X5" s="19" t="s">
        <v>15</v>
      </c>
      <c r="Y5" s="20" t="s">
        <v>16</v>
      </c>
    </row>
    <row r="6" spans="1:28" ht="30" customHeight="1" x14ac:dyDescent="0.25">
      <c r="A6" s="134">
        <v>1</v>
      </c>
      <c r="B6" s="130" t="s">
        <v>62</v>
      </c>
      <c r="C6" s="130" t="s">
        <v>64</v>
      </c>
      <c r="D6" s="130" t="s">
        <v>57</v>
      </c>
      <c r="E6" s="134" t="s">
        <v>55</v>
      </c>
      <c r="F6" s="131">
        <v>140</v>
      </c>
      <c r="G6" s="22" t="s">
        <v>17</v>
      </c>
      <c r="H6" s="22" t="s">
        <v>18</v>
      </c>
      <c r="I6" s="22" t="s">
        <v>19</v>
      </c>
      <c r="J6" s="23" t="s">
        <v>20</v>
      </c>
      <c r="K6" s="24" t="s">
        <v>21</v>
      </c>
      <c r="L6" s="25" t="s">
        <v>22</v>
      </c>
      <c r="M6" s="26" t="s">
        <v>23</v>
      </c>
      <c r="N6" s="22" t="s">
        <v>18</v>
      </c>
      <c r="O6" s="27" t="s">
        <v>53</v>
      </c>
      <c r="P6" s="23" t="s">
        <v>7</v>
      </c>
      <c r="Q6" s="23" t="s">
        <v>54</v>
      </c>
      <c r="R6" s="24" t="s">
        <v>24</v>
      </c>
      <c r="S6" s="127"/>
      <c r="T6" s="145"/>
      <c r="U6" s="127"/>
      <c r="V6" s="126"/>
      <c r="W6" s="126"/>
      <c r="X6" s="137"/>
      <c r="Y6" s="128"/>
      <c r="Z6" s="28"/>
      <c r="AA6" s="28"/>
      <c r="AB6" s="28"/>
    </row>
    <row r="7" spans="1:28" ht="30" customHeight="1" x14ac:dyDescent="0.25">
      <c r="A7" s="134"/>
      <c r="B7" s="130"/>
      <c r="C7" s="130"/>
      <c r="D7" s="130"/>
      <c r="E7" s="134"/>
      <c r="F7" s="131"/>
      <c r="G7" s="97" t="s">
        <v>66</v>
      </c>
      <c r="H7" s="59" t="s">
        <v>67</v>
      </c>
      <c r="I7" s="66"/>
      <c r="J7" s="60">
        <v>18.28</v>
      </c>
      <c r="K7" s="56">
        <f>ROUND((J7-(J7*10/110)),2)</f>
        <v>16.62</v>
      </c>
      <c r="L7" s="29">
        <v>12.51</v>
      </c>
      <c r="M7" s="30"/>
      <c r="N7" s="31"/>
      <c r="O7" s="32"/>
      <c r="P7" s="32"/>
      <c r="Q7" s="21">
        <f>ROUND((O7-(O7*10/110)),2)</f>
        <v>0</v>
      </c>
      <c r="R7" s="16">
        <f>P7*Q7</f>
        <v>0</v>
      </c>
      <c r="S7" s="127"/>
      <c r="T7" s="145"/>
      <c r="U7" s="127"/>
      <c r="V7" s="126"/>
      <c r="W7" s="126"/>
      <c r="X7" s="137"/>
      <c r="Y7" s="128"/>
      <c r="Z7" s="28"/>
      <c r="AA7" s="28"/>
      <c r="AB7" s="28"/>
    </row>
    <row r="8" spans="1:28" ht="30" customHeight="1" x14ac:dyDescent="0.25">
      <c r="A8" s="135"/>
      <c r="B8" s="130"/>
      <c r="C8" s="130"/>
      <c r="D8" s="130"/>
      <c r="E8" s="135"/>
      <c r="F8" s="132"/>
      <c r="G8" s="97" t="s">
        <v>68</v>
      </c>
      <c r="H8" s="59" t="s">
        <v>69</v>
      </c>
      <c r="I8" s="66"/>
      <c r="J8" s="60">
        <v>18.3</v>
      </c>
      <c r="K8" s="56">
        <f>ROUND((J8-(J8*10/110)),2)</f>
        <v>16.64</v>
      </c>
      <c r="L8" s="61"/>
      <c r="M8" s="62"/>
      <c r="N8" s="63"/>
      <c r="O8" s="64"/>
      <c r="P8" s="64"/>
      <c r="Q8" s="57"/>
      <c r="R8" s="65"/>
      <c r="S8" s="127"/>
      <c r="T8" s="145"/>
      <c r="U8" s="127"/>
      <c r="V8" s="126"/>
      <c r="W8" s="126"/>
      <c r="X8" s="137"/>
      <c r="Y8" s="128"/>
      <c r="Z8" s="28"/>
      <c r="AA8" s="28"/>
      <c r="AB8" s="28"/>
    </row>
    <row r="9" spans="1:28" ht="30" customHeight="1" x14ac:dyDescent="0.25">
      <c r="A9" s="134"/>
      <c r="B9" s="130"/>
      <c r="C9" s="130"/>
      <c r="D9" s="130"/>
      <c r="E9" s="134"/>
      <c r="F9" s="131"/>
      <c r="G9" s="81"/>
      <c r="H9" s="59"/>
      <c r="I9" s="102"/>
      <c r="J9" s="72"/>
      <c r="K9" s="56"/>
      <c r="L9" s="29"/>
      <c r="M9" s="30"/>
      <c r="N9" s="33"/>
      <c r="O9" s="32"/>
      <c r="P9" s="32"/>
      <c r="Q9" s="21"/>
      <c r="R9" s="16"/>
      <c r="S9" s="127"/>
      <c r="T9" s="145"/>
      <c r="U9" s="127"/>
      <c r="V9" s="126"/>
      <c r="W9" s="126"/>
      <c r="X9" s="137"/>
      <c r="Y9" s="128"/>
      <c r="Z9" s="28"/>
      <c r="AA9" s="28"/>
      <c r="AB9" s="28"/>
    </row>
    <row r="10" spans="1:28" ht="30" customHeight="1" x14ac:dyDescent="0.25">
      <c r="A10" s="134"/>
      <c r="B10" s="130"/>
      <c r="C10" s="130"/>
      <c r="D10" s="130"/>
      <c r="E10" s="136"/>
      <c r="F10" s="131"/>
      <c r="G10" s="81" t="s">
        <v>25</v>
      </c>
      <c r="H10" s="59"/>
      <c r="I10" s="102" t="s">
        <v>58</v>
      </c>
      <c r="J10" s="72">
        <v>14.12</v>
      </c>
      <c r="K10" s="56">
        <f>ROUND((J10-(J10*10/110)),2)</f>
        <v>12.84</v>
      </c>
      <c r="L10" s="34"/>
      <c r="M10" s="35"/>
      <c r="N10" s="33"/>
      <c r="O10" s="36"/>
      <c r="P10" s="32"/>
      <c r="Q10" s="21"/>
      <c r="R10" s="16"/>
      <c r="S10" s="127"/>
      <c r="T10" s="127"/>
      <c r="U10" s="127"/>
      <c r="V10" s="127"/>
      <c r="W10" s="127"/>
      <c r="X10" s="127"/>
      <c r="Y10" s="127"/>
      <c r="Z10" s="28"/>
      <c r="AA10" s="28"/>
      <c r="AB10" s="28"/>
    </row>
    <row r="11" spans="1:28" ht="30" customHeight="1" x14ac:dyDescent="0.25">
      <c r="A11" s="134"/>
      <c r="B11" s="130"/>
      <c r="C11" s="130"/>
      <c r="D11" s="130"/>
      <c r="E11" s="136"/>
      <c r="F11" s="131"/>
      <c r="G11" s="81"/>
      <c r="H11" s="103"/>
      <c r="I11" s="104"/>
      <c r="J11" s="72"/>
      <c r="K11" s="38"/>
      <c r="L11" s="39"/>
      <c r="M11" s="40"/>
      <c r="N11" s="37"/>
      <c r="O11" s="36"/>
      <c r="P11" s="41"/>
      <c r="Q11" s="21"/>
      <c r="R11" s="16"/>
      <c r="S11" s="127"/>
      <c r="T11" s="127"/>
      <c r="U11" s="127"/>
      <c r="V11" s="127"/>
      <c r="W11" s="127"/>
      <c r="X11" s="127"/>
      <c r="Y11" s="127"/>
      <c r="Z11" s="28"/>
      <c r="AA11" s="28"/>
      <c r="AB11" s="28"/>
    </row>
    <row r="12" spans="1:28" ht="30" customHeight="1" x14ac:dyDescent="0.25">
      <c r="A12" s="42"/>
      <c r="B12" s="55"/>
      <c r="C12" s="55"/>
      <c r="D12" s="55"/>
      <c r="E12" s="42"/>
      <c r="F12" s="42"/>
      <c r="G12" s="144"/>
      <c r="H12" s="144"/>
      <c r="I12" s="44"/>
      <c r="J12" s="43"/>
      <c r="K12" s="45">
        <f>IFERROR(SMALL(K7:K11,COUNTIF(K7:K11,0)+1),0)</f>
        <v>12.84</v>
      </c>
      <c r="L12" s="43">
        <f>IFERROR(SMALL(L7:L9,COUNTIF(L7:L9,0)+1),0)</f>
        <v>12.51</v>
      </c>
      <c r="M12" s="46"/>
      <c r="N12" s="46"/>
      <c r="O12" s="47"/>
      <c r="P12" s="47"/>
      <c r="Q12" s="43"/>
      <c r="R12" s="48">
        <f>IFERROR((R7+R9+#REF!+R10+R11)/(P7+P9+#REF!+P10+P11),0)</f>
        <v>0</v>
      </c>
      <c r="S12" s="43">
        <f>IFERROR((SMALL(K12:R12,COUNTIF(K12:R12,0)+1)),0)</f>
        <v>12.51</v>
      </c>
      <c r="T12" s="43">
        <f>T6</f>
        <v>0</v>
      </c>
      <c r="U12" s="49">
        <f>ROUND((S12+(S12*W12)+((S12+(S12*W12))*V12)),2)</f>
        <v>13.76</v>
      </c>
      <c r="V12" s="50">
        <v>0.1</v>
      </c>
      <c r="W12" s="50"/>
      <c r="X12" s="51">
        <f>IFERROR((SMALL(T12:U12,COUNTIF(T12:U12,0)+1)),0)</f>
        <v>13.76</v>
      </c>
      <c r="Y12" s="51">
        <f>X12*F6</f>
        <v>1926.3999999999999</v>
      </c>
      <c r="Z12" s="52"/>
      <c r="AA12" s="53"/>
      <c r="AB12" s="28"/>
    </row>
    <row r="13" spans="1:28" ht="46.5" customHeight="1" x14ac:dyDescent="0.25">
      <c r="A13" s="135">
        <v>2</v>
      </c>
      <c r="B13" s="130" t="s">
        <v>62</v>
      </c>
      <c r="C13" s="130" t="s">
        <v>65</v>
      </c>
      <c r="D13" s="130" t="s">
        <v>57</v>
      </c>
      <c r="E13" s="135" t="s">
        <v>55</v>
      </c>
      <c r="F13" s="132">
        <v>140</v>
      </c>
      <c r="G13" s="96" t="s">
        <v>17</v>
      </c>
      <c r="H13" s="96" t="s">
        <v>18</v>
      </c>
      <c r="I13" s="73" t="s">
        <v>19</v>
      </c>
      <c r="J13" s="74" t="s">
        <v>20</v>
      </c>
      <c r="K13" s="75" t="s">
        <v>21</v>
      </c>
      <c r="L13" s="76" t="s">
        <v>22</v>
      </c>
      <c r="M13" s="77" t="s">
        <v>23</v>
      </c>
      <c r="N13" s="73" t="s">
        <v>18</v>
      </c>
      <c r="O13" s="78" t="s">
        <v>20</v>
      </c>
      <c r="P13" s="74" t="s">
        <v>7</v>
      </c>
      <c r="Q13" s="74" t="s">
        <v>56</v>
      </c>
      <c r="R13" s="75" t="s">
        <v>24</v>
      </c>
      <c r="S13" s="127"/>
      <c r="T13" s="145"/>
      <c r="U13" s="127"/>
      <c r="V13" s="126"/>
      <c r="W13" s="126"/>
      <c r="X13" s="137"/>
      <c r="Y13" s="128"/>
      <c r="Z13" s="28"/>
      <c r="AA13" s="28"/>
      <c r="AB13" s="28"/>
    </row>
    <row r="14" spans="1:28" ht="30" customHeight="1" x14ac:dyDescent="0.25">
      <c r="A14" s="135"/>
      <c r="B14" s="130"/>
      <c r="C14" s="130"/>
      <c r="D14" s="130"/>
      <c r="E14" s="135"/>
      <c r="F14" s="132"/>
      <c r="G14" s="97" t="s">
        <v>203</v>
      </c>
      <c r="H14" s="59" t="s">
        <v>204</v>
      </c>
      <c r="I14" s="66"/>
      <c r="J14" s="60">
        <v>28.89</v>
      </c>
      <c r="K14" s="80">
        <f>ROUND((J14-(J14*10/110)),2)</f>
        <v>26.26</v>
      </c>
      <c r="L14" s="61">
        <v>25.01</v>
      </c>
      <c r="M14" s="62"/>
      <c r="N14" s="63"/>
      <c r="O14" s="64"/>
      <c r="P14" s="64"/>
      <c r="Q14" s="99">
        <f>ROUND((O14-(O14*10/110)),2)</f>
        <v>0</v>
      </c>
      <c r="R14" s="65">
        <f>P14*Q14</f>
        <v>0</v>
      </c>
      <c r="S14" s="127"/>
      <c r="T14" s="145"/>
      <c r="U14" s="127"/>
      <c r="V14" s="126"/>
      <c r="W14" s="126"/>
      <c r="X14" s="137"/>
      <c r="Y14" s="128"/>
      <c r="Z14" s="28"/>
      <c r="AA14" s="28"/>
      <c r="AB14" s="28"/>
    </row>
    <row r="15" spans="1:28" ht="30" customHeight="1" x14ac:dyDescent="0.25">
      <c r="A15" s="135"/>
      <c r="B15" s="130"/>
      <c r="C15" s="130"/>
      <c r="D15" s="130"/>
      <c r="E15" s="135"/>
      <c r="F15" s="132"/>
      <c r="G15" s="97" t="s">
        <v>205</v>
      </c>
      <c r="H15" s="79" t="s">
        <v>206</v>
      </c>
      <c r="I15" s="66"/>
      <c r="J15" s="60">
        <v>30.81</v>
      </c>
      <c r="K15" s="80">
        <f t="shared" ref="K15:K17" si="0">ROUND((J15-(J15*10/110)),2)</f>
        <v>28.01</v>
      </c>
      <c r="L15" s="61"/>
      <c r="M15" s="62"/>
      <c r="N15" s="63"/>
      <c r="O15" s="64"/>
      <c r="P15" s="64"/>
      <c r="Q15" s="99"/>
      <c r="R15" s="65"/>
      <c r="S15" s="127"/>
      <c r="T15" s="145"/>
      <c r="U15" s="127"/>
      <c r="V15" s="126"/>
      <c r="W15" s="126"/>
      <c r="X15" s="137"/>
      <c r="Y15" s="128"/>
      <c r="Z15" s="28"/>
      <c r="AA15" s="28"/>
      <c r="AB15" s="28"/>
    </row>
    <row r="16" spans="1:28" ht="30" customHeight="1" x14ac:dyDescent="0.25">
      <c r="A16" s="135"/>
      <c r="B16" s="130"/>
      <c r="C16" s="130"/>
      <c r="D16" s="130"/>
      <c r="E16" s="135"/>
      <c r="F16" s="132"/>
      <c r="G16" s="81"/>
      <c r="H16" s="59"/>
      <c r="I16" s="104"/>
      <c r="J16" s="60"/>
      <c r="K16" s="80"/>
      <c r="L16" s="61"/>
      <c r="M16" s="62"/>
      <c r="N16" s="83"/>
      <c r="O16" s="64"/>
      <c r="P16" s="64"/>
      <c r="Q16" s="99"/>
      <c r="R16" s="65"/>
      <c r="S16" s="127"/>
      <c r="T16" s="145"/>
      <c r="U16" s="127"/>
      <c r="V16" s="126"/>
      <c r="W16" s="126"/>
      <c r="X16" s="137"/>
      <c r="Y16" s="128"/>
      <c r="Z16" s="28"/>
      <c r="AA16" s="28"/>
      <c r="AB16" s="28"/>
    </row>
    <row r="17" spans="1:28" ht="30" customHeight="1" x14ac:dyDescent="0.25">
      <c r="A17" s="135"/>
      <c r="B17" s="130"/>
      <c r="C17" s="130"/>
      <c r="D17" s="130"/>
      <c r="E17" s="147"/>
      <c r="F17" s="132"/>
      <c r="G17" s="81" t="s">
        <v>25</v>
      </c>
      <c r="H17" s="59"/>
      <c r="I17" s="104" t="s">
        <v>59</v>
      </c>
      <c r="J17" s="60">
        <v>28.23</v>
      </c>
      <c r="K17" s="80">
        <f t="shared" si="0"/>
        <v>25.66</v>
      </c>
      <c r="L17" s="85"/>
      <c r="M17" s="86"/>
      <c r="N17" s="83"/>
      <c r="O17" s="87"/>
      <c r="P17" s="64"/>
      <c r="Q17" s="99"/>
      <c r="R17" s="65"/>
      <c r="S17" s="127"/>
      <c r="T17" s="127"/>
      <c r="U17" s="127"/>
      <c r="V17" s="127"/>
      <c r="W17" s="127"/>
      <c r="X17" s="127"/>
      <c r="Y17" s="127"/>
      <c r="Z17" s="28"/>
      <c r="AA17" s="28"/>
      <c r="AB17" s="28"/>
    </row>
    <row r="18" spans="1:28" ht="30" customHeight="1" x14ac:dyDescent="0.25">
      <c r="A18" s="135"/>
      <c r="B18" s="130"/>
      <c r="C18" s="130"/>
      <c r="D18" s="130"/>
      <c r="E18" s="147"/>
      <c r="F18" s="132"/>
      <c r="G18" s="81"/>
      <c r="H18" s="103"/>
      <c r="I18" s="104"/>
      <c r="J18" s="60"/>
      <c r="K18" s="100"/>
      <c r="L18" s="39"/>
      <c r="M18" s="40"/>
      <c r="N18" s="37"/>
      <c r="O18" s="87"/>
      <c r="P18" s="41"/>
      <c r="Q18" s="99"/>
      <c r="R18" s="65"/>
      <c r="S18" s="127"/>
      <c r="T18" s="127"/>
      <c r="U18" s="127"/>
      <c r="V18" s="127"/>
      <c r="W18" s="127"/>
      <c r="X18" s="127"/>
      <c r="Y18" s="127"/>
      <c r="Z18" s="28"/>
      <c r="AA18" s="28"/>
      <c r="AB18" s="28"/>
    </row>
    <row r="19" spans="1:28" ht="30" customHeight="1" x14ac:dyDescent="0.25">
      <c r="A19" s="88"/>
      <c r="B19" s="89"/>
      <c r="C19" s="89"/>
      <c r="D19" s="89"/>
      <c r="E19" s="88"/>
      <c r="F19" s="88"/>
      <c r="G19" s="146"/>
      <c r="H19" s="146"/>
      <c r="I19" s="98"/>
      <c r="J19" s="90"/>
      <c r="K19" s="45">
        <f>IFERROR(SMALL(K14:K18,COUNTIF(K14:K18,0)+1),0)</f>
        <v>25.66</v>
      </c>
      <c r="L19" s="90">
        <f>IFERROR(SMALL(L14:L16,COUNTIF(L14:L16,0)+1),0)</f>
        <v>25.01</v>
      </c>
      <c r="M19" s="91"/>
      <c r="N19" s="91"/>
      <c r="O19" s="92"/>
      <c r="P19" s="92"/>
      <c r="Q19" s="90"/>
      <c r="R19" s="93">
        <f>IFERROR((R14+R16+#REF!+R17+R18)/(P14+P16+#REF!+P17+P18),0)</f>
        <v>0</v>
      </c>
      <c r="S19" s="43">
        <f>IFERROR((SMALL(K19:R19,COUNTIF(K19:R19,0)+1)),0)</f>
        <v>25.01</v>
      </c>
      <c r="T19" s="90">
        <f>T13</f>
        <v>0</v>
      </c>
      <c r="U19" s="94">
        <f>ROUND((S19+(S19*W19)+((S19+(S19*W19))*V19)),2)</f>
        <v>27.51</v>
      </c>
      <c r="V19" s="95">
        <v>0.1</v>
      </c>
      <c r="W19" s="95"/>
      <c r="X19" s="51">
        <f>IFERROR((SMALL(T19:U19,COUNTIF(T19:U19,0)+1)),0)</f>
        <v>27.51</v>
      </c>
      <c r="Y19" s="51">
        <f>X19*F13</f>
        <v>3851.4</v>
      </c>
      <c r="Z19" s="52"/>
      <c r="AA19" s="53"/>
      <c r="AB19" s="28"/>
    </row>
    <row r="20" spans="1:28" ht="46.5" customHeight="1" x14ac:dyDescent="0.25">
      <c r="A20" s="135">
        <v>3</v>
      </c>
      <c r="B20" s="130" t="s">
        <v>63</v>
      </c>
      <c r="C20" s="130" t="s">
        <v>64</v>
      </c>
      <c r="D20" s="130" t="s">
        <v>57</v>
      </c>
      <c r="E20" s="135" t="s">
        <v>55</v>
      </c>
      <c r="F20" s="132">
        <v>300</v>
      </c>
      <c r="G20" s="96" t="s">
        <v>17</v>
      </c>
      <c r="H20" s="96" t="s">
        <v>18</v>
      </c>
      <c r="I20" s="73" t="s">
        <v>19</v>
      </c>
      <c r="J20" s="74" t="s">
        <v>20</v>
      </c>
      <c r="K20" s="75" t="s">
        <v>21</v>
      </c>
      <c r="L20" s="76" t="s">
        <v>22</v>
      </c>
      <c r="M20" s="77" t="s">
        <v>23</v>
      </c>
      <c r="N20" s="73" t="s">
        <v>18</v>
      </c>
      <c r="O20" s="78" t="s">
        <v>20</v>
      </c>
      <c r="P20" s="74" t="s">
        <v>7</v>
      </c>
      <c r="Q20" s="74" t="s">
        <v>56</v>
      </c>
      <c r="R20" s="75" t="s">
        <v>24</v>
      </c>
      <c r="S20" s="127"/>
      <c r="T20" s="145"/>
      <c r="U20" s="127"/>
      <c r="V20" s="126"/>
      <c r="W20" s="126"/>
      <c r="X20" s="137"/>
      <c r="Y20" s="128"/>
      <c r="Z20" s="28"/>
      <c r="AA20" s="28"/>
      <c r="AB20" s="28"/>
    </row>
    <row r="21" spans="1:28" ht="30" customHeight="1" x14ac:dyDescent="0.25">
      <c r="A21" s="135"/>
      <c r="B21" s="130"/>
      <c r="C21" s="130"/>
      <c r="D21" s="130"/>
      <c r="E21" s="135"/>
      <c r="F21" s="132"/>
      <c r="G21" s="101" t="s">
        <v>367</v>
      </c>
      <c r="H21" s="59" t="s">
        <v>368</v>
      </c>
      <c r="I21" s="66"/>
      <c r="J21" s="60">
        <v>7.99</v>
      </c>
      <c r="K21" s="80">
        <f>ROUND((J21-(J21*10/110)),2)</f>
        <v>7.26</v>
      </c>
      <c r="L21" s="61">
        <v>8.5</v>
      </c>
      <c r="M21" s="62"/>
      <c r="N21" s="63"/>
      <c r="O21" s="64"/>
      <c r="P21" s="64"/>
      <c r="Q21" s="99">
        <f>ROUND((O21-(O21*10/110)),2)</f>
        <v>0</v>
      </c>
      <c r="R21" s="65">
        <f>P21*Q21</f>
        <v>0</v>
      </c>
      <c r="S21" s="127"/>
      <c r="T21" s="145"/>
      <c r="U21" s="127"/>
      <c r="V21" s="126"/>
      <c r="W21" s="126"/>
      <c r="X21" s="137"/>
      <c r="Y21" s="128"/>
      <c r="Z21" s="28"/>
      <c r="AA21" s="28"/>
      <c r="AB21" s="28"/>
    </row>
    <row r="22" spans="1:28" ht="30" customHeight="1" x14ac:dyDescent="0.25">
      <c r="A22" s="135"/>
      <c r="B22" s="130"/>
      <c r="C22" s="130"/>
      <c r="D22" s="130"/>
      <c r="E22" s="135"/>
      <c r="F22" s="132"/>
      <c r="G22" s="97" t="s">
        <v>207</v>
      </c>
      <c r="H22" s="79" t="s">
        <v>208</v>
      </c>
      <c r="I22" s="66"/>
      <c r="J22" s="60">
        <v>10.26</v>
      </c>
      <c r="K22" s="80">
        <f t="shared" ref="K22:K24" si="1">ROUND((J22-(J22*10/110)),2)</f>
        <v>9.33</v>
      </c>
      <c r="L22" s="61"/>
      <c r="M22" s="62"/>
      <c r="N22" s="63"/>
      <c r="O22" s="64"/>
      <c r="P22" s="64"/>
      <c r="Q22" s="99"/>
      <c r="R22" s="65"/>
      <c r="S22" s="127"/>
      <c r="T22" s="145"/>
      <c r="U22" s="127"/>
      <c r="V22" s="126"/>
      <c r="W22" s="126"/>
      <c r="X22" s="137"/>
      <c r="Y22" s="128"/>
      <c r="Z22" s="28"/>
      <c r="AA22" s="28"/>
      <c r="AB22" s="28"/>
    </row>
    <row r="23" spans="1:28" ht="30" customHeight="1" x14ac:dyDescent="0.25">
      <c r="A23" s="135"/>
      <c r="B23" s="130"/>
      <c r="C23" s="130"/>
      <c r="D23" s="130"/>
      <c r="E23" s="135"/>
      <c r="F23" s="132"/>
      <c r="G23" s="81"/>
      <c r="H23" s="59"/>
      <c r="I23" s="104"/>
      <c r="J23" s="60"/>
      <c r="K23" s="80"/>
      <c r="L23" s="61"/>
      <c r="M23" s="62"/>
      <c r="N23" s="83"/>
      <c r="O23" s="64"/>
      <c r="P23" s="64"/>
      <c r="Q23" s="99"/>
      <c r="R23" s="65"/>
      <c r="S23" s="127"/>
      <c r="T23" s="145"/>
      <c r="U23" s="127"/>
      <c r="V23" s="126"/>
      <c r="W23" s="126"/>
      <c r="X23" s="137"/>
      <c r="Y23" s="128"/>
      <c r="Z23" s="28"/>
      <c r="AA23" s="28"/>
      <c r="AB23" s="28"/>
    </row>
    <row r="24" spans="1:28" ht="30" customHeight="1" x14ac:dyDescent="0.25">
      <c r="A24" s="135"/>
      <c r="B24" s="130"/>
      <c r="C24" s="130"/>
      <c r="D24" s="130"/>
      <c r="E24" s="147"/>
      <c r="F24" s="132"/>
      <c r="G24" s="81" t="s">
        <v>25</v>
      </c>
      <c r="H24" s="59"/>
      <c r="I24" s="82" t="s">
        <v>60</v>
      </c>
      <c r="J24" s="60">
        <v>8.31</v>
      </c>
      <c r="K24" s="80">
        <f t="shared" si="1"/>
        <v>7.55</v>
      </c>
      <c r="L24" s="85"/>
      <c r="M24" s="86"/>
      <c r="N24" s="83"/>
      <c r="O24" s="87"/>
      <c r="P24" s="64"/>
      <c r="Q24" s="99"/>
      <c r="R24" s="65"/>
      <c r="S24" s="127"/>
      <c r="T24" s="127"/>
      <c r="U24" s="127"/>
      <c r="V24" s="127"/>
      <c r="W24" s="127"/>
      <c r="X24" s="127"/>
      <c r="Y24" s="127"/>
      <c r="Z24" s="28"/>
      <c r="AA24" s="28"/>
      <c r="AB24" s="28"/>
    </row>
    <row r="25" spans="1:28" ht="30" customHeight="1" x14ac:dyDescent="0.25">
      <c r="A25" s="135"/>
      <c r="B25" s="130"/>
      <c r="C25" s="130"/>
      <c r="D25" s="130"/>
      <c r="E25" s="147"/>
      <c r="F25" s="132"/>
      <c r="G25" s="84"/>
      <c r="H25" s="58"/>
      <c r="I25" s="82"/>
      <c r="J25" s="60"/>
      <c r="K25" s="100"/>
      <c r="L25" s="39"/>
      <c r="M25" s="40"/>
      <c r="N25" s="37"/>
      <c r="O25" s="87"/>
      <c r="P25" s="41"/>
      <c r="Q25" s="99"/>
      <c r="R25" s="65"/>
      <c r="S25" s="127"/>
      <c r="T25" s="127"/>
      <c r="U25" s="127"/>
      <c r="V25" s="127"/>
      <c r="W25" s="127"/>
      <c r="X25" s="127"/>
      <c r="Y25" s="127"/>
      <c r="Z25" s="28"/>
      <c r="AA25" s="28"/>
      <c r="AB25" s="28"/>
    </row>
    <row r="26" spans="1:28" ht="30" customHeight="1" x14ac:dyDescent="0.25">
      <c r="A26" s="88"/>
      <c r="B26" s="89"/>
      <c r="C26" s="89"/>
      <c r="D26" s="89"/>
      <c r="E26" s="88"/>
      <c r="F26" s="88"/>
      <c r="G26" s="146"/>
      <c r="H26" s="146"/>
      <c r="I26" s="98"/>
      <c r="J26" s="90"/>
      <c r="K26" s="45">
        <f>IFERROR(SMALL(K21:K25,COUNTIF(K21:K25,0)+1),0)</f>
        <v>7.26</v>
      </c>
      <c r="L26" s="90">
        <f>IFERROR(SMALL(L21:L23,COUNTIF(L21:L23,0)+1),0)</f>
        <v>8.5</v>
      </c>
      <c r="M26" s="91"/>
      <c r="N26" s="91"/>
      <c r="O26" s="92"/>
      <c r="P26" s="92"/>
      <c r="Q26" s="90"/>
      <c r="R26" s="93">
        <f>IFERROR((R21+R23+#REF!+R24+R25)/(P21+P23+#REF!+P24+P25),0)</f>
        <v>0</v>
      </c>
      <c r="S26" s="43">
        <f>IFERROR((SMALL(K26:R26,COUNTIF(K26:R26,0)+1)),0)</f>
        <v>7.26</v>
      </c>
      <c r="T26" s="90">
        <f>T20</f>
        <v>0</v>
      </c>
      <c r="U26" s="94">
        <f>ROUND((S26+(S26*W26)+((S26+(S26*W26))*V26)),2)</f>
        <v>7.99</v>
      </c>
      <c r="V26" s="95">
        <v>0.1</v>
      </c>
      <c r="W26" s="95"/>
      <c r="X26" s="51">
        <f>IFERROR((SMALL(T26:U26,COUNTIF(T26:U26,0)+1)),0)</f>
        <v>7.99</v>
      </c>
      <c r="Y26" s="51">
        <f>X26*F20</f>
        <v>2397</v>
      </c>
      <c r="Z26" s="52"/>
      <c r="AA26" s="53"/>
      <c r="AB26" s="28"/>
    </row>
    <row r="11669" spans="1:5" x14ac:dyDescent="0.25">
      <c r="A11669" s="67"/>
      <c r="B11669" s="68">
        <v>19.7</v>
      </c>
      <c r="C11669" s="68">
        <v>37.700000000000003</v>
      </c>
      <c r="D11669" s="69" t="s">
        <v>38</v>
      </c>
      <c r="E11669" s="69" t="s">
        <v>38</v>
      </c>
    </row>
    <row r="11670" spans="1:5" ht="60" x14ac:dyDescent="0.25">
      <c r="A11670" s="70" t="s">
        <v>39</v>
      </c>
      <c r="B11670" s="71">
        <v>19.7</v>
      </c>
      <c r="C11670" s="71">
        <v>36.799999999999997</v>
      </c>
      <c r="D11670" s="70" t="s">
        <v>38</v>
      </c>
      <c r="E11670" s="70" t="s">
        <v>38</v>
      </c>
    </row>
    <row r="11671" spans="1:5" ht="60" x14ac:dyDescent="0.25">
      <c r="A11671" s="70" t="s">
        <v>40</v>
      </c>
      <c r="B11671" s="71">
        <v>19.7</v>
      </c>
      <c r="C11671" s="71">
        <v>36.1</v>
      </c>
      <c r="D11671" s="70" t="s">
        <v>38</v>
      </c>
      <c r="E11671" s="70" t="s">
        <v>38</v>
      </c>
    </row>
    <row r="11672" spans="1:5" ht="60" x14ac:dyDescent="0.25">
      <c r="A11672" s="70" t="s">
        <v>41</v>
      </c>
      <c r="B11672" s="71">
        <v>19.7</v>
      </c>
      <c r="C11672" s="71">
        <v>35.6</v>
      </c>
      <c r="D11672" s="70" t="s">
        <v>38</v>
      </c>
      <c r="E11672" s="70" t="s">
        <v>38</v>
      </c>
    </row>
    <row r="11673" spans="1:5" ht="60" x14ac:dyDescent="0.25">
      <c r="A11673" s="70" t="s">
        <v>42</v>
      </c>
      <c r="B11673" s="71">
        <v>19.600000000000001</v>
      </c>
      <c r="C11673" s="71">
        <v>35.299999999999997</v>
      </c>
      <c r="D11673" s="70" t="s">
        <v>38</v>
      </c>
      <c r="E11673" s="70" t="s">
        <v>38</v>
      </c>
    </row>
    <row r="11674" spans="1:5" ht="60" x14ac:dyDescent="0.25">
      <c r="A11674" s="70" t="s">
        <v>43</v>
      </c>
      <c r="B11674" s="71">
        <v>19.600000000000001</v>
      </c>
      <c r="C11674" s="71">
        <v>35.1</v>
      </c>
      <c r="D11674" s="70" t="s">
        <v>38</v>
      </c>
      <c r="E11674" s="70" t="s">
        <v>38</v>
      </c>
    </row>
    <row r="11675" spans="1:5" ht="60" x14ac:dyDescent="0.25">
      <c r="A11675" s="70" t="s">
        <v>44</v>
      </c>
      <c r="B11675" s="71">
        <v>19.600000000000001</v>
      </c>
      <c r="C11675" s="71">
        <v>39.299999999999997</v>
      </c>
      <c r="D11675" s="70" t="s">
        <v>38</v>
      </c>
      <c r="E11675" s="70" t="s">
        <v>38</v>
      </c>
    </row>
    <row r="11676" spans="1:5" ht="60" x14ac:dyDescent="0.25">
      <c r="A11676" s="70" t="s">
        <v>45</v>
      </c>
      <c r="B11676" s="71">
        <v>19.600000000000001</v>
      </c>
      <c r="C11676" s="71">
        <v>38.9</v>
      </c>
      <c r="D11676" s="70" t="s">
        <v>38</v>
      </c>
      <c r="E11676" s="70" t="s">
        <v>38</v>
      </c>
    </row>
    <row r="11677" spans="1:5" ht="60" x14ac:dyDescent="0.25">
      <c r="A11677" s="70" t="s">
        <v>46</v>
      </c>
      <c r="B11677" s="71">
        <v>19.600000000000001</v>
      </c>
      <c r="C11677" s="71">
        <v>38.4</v>
      </c>
      <c r="D11677" s="70" t="s">
        <v>38</v>
      </c>
      <c r="E11677" s="70" t="s">
        <v>38</v>
      </c>
    </row>
    <row r="11678" spans="1:5" ht="60" x14ac:dyDescent="0.25">
      <c r="A11678" s="70" t="s">
        <v>47</v>
      </c>
      <c r="B11678" s="71">
        <v>19.600000000000001</v>
      </c>
      <c r="C11678" s="71">
        <v>36.9</v>
      </c>
      <c r="D11678" s="70" t="s">
        <v>38</v>
      </c>
      <c r="E11678" s="70" t="s">
        <v>38</v>
      </c>
    </row>
    <row r="11679" spans="1:5" ht="60" x14ac:dyDescent="0.25">
      <c r="A11679" s="70" t="s">
        <v>48</v>
      </c>
      <c r="B11679" s="71">
        <v>19.600000000000001</v>
      </c>
      <c r="C11679" s="71">
        <v>35.9</v>
      </c>
      <c r="D11679" s="70" t="s">
        <v>38</v>
      </c>
      <c r="E11679" s="70" t="s">
        <v>38</v>
      </c>
    </row>
    <row r="11680" spans="1:5" ht="60" x14ac:dyDescent="0.25">
      <c r="A11680" s="70" t="s">
        <v>49</v>
      </c>
      <c r="B11680" s="71">
        <v>19.5</v>
      </c>
      <c r="C11680" s="71">
        <v>35.299999999999997</v>
      </c>
      <c r="D11680" s="70" t="s">
        <v>38</v>
      </c>
      <c r="E11680" s="70" t="s">
        <v>38</v>
      </c>
    </row>
    <row r="11681" spans="1:5" ht="60" x14ac:dyDescent="0.25">
      <c r="A11681" s="70" t="s">
        <v>50</v>
      </c>
      <c r="B11681" s="71">
        <v>19.5</v>
      </c>
      <c r="C11681" s="71">
        <v>34.9</v>
      </c>
      <c r="D11681" s="70" t="s">
        <v>38</v>
      </c>
      <c r="E11681" s="70" t="s">
        <v>38</v>
      </c>
    </row>
    <row r="11682" spans="1:5" ht="60" x14ac:dyDescent="0.25">
      <c r="A11682" s="70" t="s">
        <v>51</v>
      </c>
      <c r="B11682" s="71">
        <v>19.5</v>
      </c>
      <c r="C11682" s="71">
        <v>35.1</v>
      </c>
      <c r="D11682" s="70" t="s">
        <v>38</v>
      </c>
      <c r="E11682" s="70" t="s">
        <v>38</v>
      </c>
    </row>
    <row r="11683" spans="1:5" ht="60" x14ac:dyDescent="0.25">
      <c r="A11683" s="70" t="s">
        <v>52</v>
      </c>
      <c r="B11683" s="71">
        <v>19.399999999999999</v>
      </c>
    </row>
  </sheetData>
  <mergeCells count="46">
    <mergeCell ref="F13:F18"/>
    <mergeCell ref="G19:H19"/>
    <mergeCell ref="A13:A18"/>
    <mergeCell ref="B13:B18"/>
    <mergeCell ref="C13:C18"/>
    <mergeCell ref="D13:D18"/>
    <mergeCell ref="E13:E18"/>
    <mergeCell ref="X20:X25"/>
    <mergeCell ref="Y20:Y25"/>
    <mergeCell ref="S13:S18"/>
    <mergeCell ref="T13:T18"/>
    <mergeCell ref="U13:U18"/>
    <mergeCell ref="V13:V18"/>
    <mergeCell ref="W13:W18"/>
    <mergeCell ref="X13:X18"/>
    <mergeCell ref="Y13:Y18"/>
    <mergeCell ref="S20:S25"/>
    <mergeCell ref="T20:T25"/>
    <mergeCell ref="U20:U25"/>
    <mergeCell ref="V20:V25"/>
    <mergeCell ref="W20:W25"/>
    <mergeCell ref="G26:H26"/>
    <mergeCell ref="A20:A25"/>
    <mergeCell ref="B20:B25"/>
    <mergeCell ref="C20:C25"/>
    <mergeCell ref="D20:D25"/>
    <mergeCell ref="E20:E25"/>
    <mergeCell ref="F20:F25"/>
    <mergeCell ref="G12:H12"/>
    <mergeCell ref="U6:U11"/>
    <mergeCell ref="S6:S11"/>
    <mergeCell ref="T6:T11"/>
    <mergeCell ref="A6:A11"/>
    <mergeCell ref="V6:V11"/>
    <mergeCell ref="Y6:Y11"/>
    <mergeCell ref="B3:K3"/>
    <mergeCell ref="B6:B11"/>
    <mergeCell ref="C6:C11"/>
    <mergeCell ref="F6:F11"/>
    <mergeCell ref="S4:X4"/>
    <mergeCell ref="D6:D11"/>
    <mergeCell ref="E6:E11"/>
    <mergeCell ref="W6:W11"/>
    <mergeCell ref="X6:X11"/>
    <mergeCell ref="G5:K5"/>
    <mergeCell ref="M5:R5"/>
  </mergeCells>
  <hyperlinks>
    <hyperlink ref="G7" r:id="rId1" display="https://zakupki.gov.ru/epz/contract/contractCard/common-info.html?reestrNumber=2631819736726001896"/>
    <hyperlink ref="G8" r:id="rId2" display="https://zakupki.gov.ru/epz/contract/contractCard/common-info.html?reestrNumber=2434701047526000336"/>
    <hyperlink ref="G14" r:id="rId3" display="https://zakupki.gov.ru/epz/contract/contractCard/common-info.html?reestrNumber=2732500095126000376"/>
    <hyperlink ref="G15" r:id="rId4" display="https://zakupki.gov.ru/epz/contract/contractCard/common-info.html?reestrNumber=2471900855026000086"/>
    <hyperlink ref="G22" r:id="rId5" display="https://zakupki.gov.ru/epz/contract/contractCard/common-info.html?reestrNumber=2621400315126000010"/>
    <hyperlink ref="G21" r:id="rId6" display="https://zakupki.gov.ru/epz/contract/contractCard/common-info.html?reestrNumber=2771433860926000051"/>
  </hyperlinks>
  <pageMargins left="0.7" right="0.7" top="0.75" bottom="0.75" header="0.51180555555555496" footer="0.51180555555555496"/>
  <pageSetup paperSize="9" firstPageNumber="0" orientation="portrait" horizontalDpi="300" verticalDpi="30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M2" sqref="M2"/>
    </sheetView>
  </sheetViews>
  <sheetFormatPr defaultRowHeight="15" x14ac:dyDescent="0.25"/>
  <cols>
    <col min="1" max="1" width="12.140625" customWidth="1"/>
    <col min="3" max="3" width="37.85546875" customWidth="1"/>
    <col min="4" max="4" width="54.85546875" customWidth="1"/>
    <col min="10" max="10" width="16.140625" customWidth="1"/>
    <col min="12" max="12" width="12.85546875" customWidth="1"/>
  </cols>
  <sheetData>
    <row r="1" spans="1:13" ht="63" x14ac:dyDescent="0.25">
      <c r="A1" s="105" t="s">
        <v>26</v>
      </c>
      <c r="B1" s="106" t="s">
        <v>27</v>
      </c>
      <c r="C1" s="106" t="s">
        <v>28</v>
      </c>
      <c r="D1" s="106" t="s">
        <v>29</v>
      </c>
      <c r="E1" s="106" t="s">
        <v>30</v>
      </c>
      <c r="F1" s="106" t="s">
        <v>31</v>
      </c>
      <c r="G1" s="106" t="s">
        <v>32</v>
      </c>
      <c r="H1" s="106" t="s">
        <v>33</v>
      </c>
      <c r="I1" s="106" t="s">
        <v>34</v>
      </c>
      <c r="J1" s="106" t="s">
        <v>35</v>
      </c>
      <c r="K1" s="106" t="s">
        <v>36</v>
      </c>
      <c r="L1" s="107" t="s">
        <v>37</v>
      </c>
      <c r="M1" s="115" t="s">
        <v>155</v>
      </c>
    </row>
    <row r="2" spans="1:13" ht="90" x14ac:dyDescent="0.25">
      <c r="A2" s="108" t="s">
        <v>70</v>
      </c>
      <c r="B2" s="109" t="s">
        <v>145</v>
      </c>
      <c r="C2" s="109" t="s">
        <v>95</v>
      </c>
      <c r="D2" s="109" t="s">
        <v>146</v>
      </c>
      <c r="E2" s="109" t="s">
        <v>74</v>
      </c>
      <c r="F2" s="110">
        <v>14</v>
      </c>
      <c r="G2" s="111">
        <v>175.14</v>
      </c>
      <c r="H2" s="112"/>
      <c r="I2" s="109" t="s">
        <v>147</v>
      </c>
      <c r="J2" s="112" t="s">
        <v>148</v>
      </c>
      <c r="K2" s="113" t="s">
        <v>149</v>
      </c>
      <c r="L2" s="114">
        <v>46093</v>
      </c>
      <c r="M2" s="54">
        <f t="shared" ref="M2:M23" si="0">G2/F2/1</f>
        <v>12.51</v>
      </c>
    </row>
    <row r="3" spans="1:13" ht="90" x14ac:dyDescent="0.25">
      <c r="A3" s="108" t="s">
        <v>70</v>
      </c>
      <c r="B3" s="109" t="s">
        <v>145</v>
      </c>
      <c r="C3" s="109" t="s">
        <v>150</v>
      </c>
      <c r="D3" s="109" t="s">
        <v>146</v>
      </c>
      <c r="E3" s="109" t="s">
        <v>74</v>
      </c>
      <c r="F3" s="110">
        <v>42</v>
      </c>
      <c r="G3" s="111">
        <v>525.41999999999996</v>
      </c>
      <c r="H3" s="112"/>
      <c r="I3" s="109" t="s">
        <v>147</v>
      </c>
      <c r="J3" s="112" t="s">
        <v>148</v>
      </c>
      <c r="K3" s="113" t="s">
        <v>151</v>
      </c>
      <c r="L3" s="114">
        <v>46093</v>
      </c>
      <c r="M3" s="54">
        <f t="shared" si="0"/>
        <v>12.51</v>
      </c>
    </row>
    <row r="4" spans="1:13" ht="90" x14ac:dyDescent="0.25">
      <c r="A4" s="108" t="s">
        <v>70</v>
      </c>
      <c r="B4" s="109" t="s">
        <v>145</v>
      </c>
      <c r="C4" s="109" t="s">
        <v>152</v>
      </c>
      <c r="D4" s="109" t="s">
        <v>146</v>
      </c>
      <c r="E4" s="109" t="s">
        <v>74</v>
      </c>
      <c r="F4" s="110">
        <v>28</v>
      </c>
      <c r="G4" s="111">
        <v>350.28</v>
      </c>
      <c r="H4" s="112"/>
      <c r="I4" s="109" t="s">
        <v>147</v>
      </c>
      <c r="J4" s="112" t="s">
        <v>148</v>
      </c>
      <c r="K4" s="113" t="s">
        <v>153</v>
      </c>
      <c r="L4" s="114">
        <v>46093</v>
      </c>
      <c r="M4" s="54">
        <f t="shared" si="0"/>
        <v>12.51</v>
      </c>
    </row>
    <row r="5" spans="1:13" ht="90" x14ac:dyDescent="0.25">
      <c r="A5" s="108" t="s">
        <v>70</v>
      </c>
      <c r="B5" s="109" t="s">
        <v>145</v>
      </c>
      <c r="C5" s="109" t="s">
        <v>100</v>
      </c>
      <c r="D5" s="109" t="s">
        <v>146</v>
      </c>
      <c r="E5" s="109" t="s">
        <v>74</v>
      </c>
      <c r="F5" s="110">
        <v>56</v>
      </c>
      <c r="G5" s="111">
        <v>700.56</v>
      </c>
      <c r="H5" s="112"/>
      <c r="I5" s="109" t="s">
        <v>147</v>
      </c>
      <c r="J5" s="112" t="s">
        <v>148</v>
      </c>
      <c r="K5" s="113" t="s">
        <v>154</v>
      </c>
      <c r="L5" s="114">
        <v>46093</v>
      </c>
      <c r="M5" s="54">
        <f t="shared" si="0"/>
        <v>12.51</v>
      </c>
    </row>
    <row r="6" spans="1:13" ht="75" x14ac:dyDescent="0.25">
      <c r="A6" s="108" t="s">
        <v>70</v>
      </c>
      <c r="B6" s="109" t="s">
        <v>78</v>
      </c>
      <c r="C6" s="109" t="s">
        <v>79</v>
      </c>
      <c r="D6" s="109" t="s">
        <v>80</v>
      </c>
      <c r="E6" s="109" t="s">
        <v>74</v>
      </c>
      <c r="F6" s="110">
        <v>14</v>
      </c>
      <c r="G6" s="111">
        <v>175.16</v>
      </c>
      <c r="H6" s="112"/>
      <c r="I6" s="109" t="s">
        <v>81</v>
      </c>
      <c r="J6" s="112" t="s">
        <v>82</v>
      </c>
      <c r="K6" s="113" t="s">
        <v>83</v>
      </c>
      <c r="L6" s="114">
        <v>45323</v>
      </c>
      <c r="M6" s="54">
        <f t="shared" si="0"/>
        <v>12.511428571428571</v>
      </c>
    </row>
    <row r="7" spans="1:13" ht="75" x14ac:dyDescent="0.25">
      <c r="A7" s="108" t="s">
        <v>70</v>
      </c>
      <c r="B7" s="109" t="s">
        <v>78</v>
      </c>
      <c r="C7" s="109" t="s">
        <v>84</v>
      </c>
      <c r="D7" s="109" t="s">
        <v>80</v>
      </c>
      <c r="E7" s="109" t="s">
        <v>74</v>
      </c>
      <c r="F7" s="110">
        <v>14</v>
      </c>
      <c r="G7" s="111">
        <v>175.16</v>
      </c>
      <c r="H7" s="112"/>
      <c r="I7" s="109" t="s">
        <v>81</v>
      </c>
      <c r="J7" s="112" t="s">
        <v>82</v>
      </c>
      <c r="K7" s="113" t="s">
        <v>85</v>
      </c>
      <c r="L7" s="114">
        <v>45323</v>
      </c>
      <c r="M7" s="54">
        <f t="shared" si="0"/>
        <v>12.511428571428571</v>
      </c>
    </row>
    <row r="8" spans="1:13" ht="60" x14ac:dyDescent="0.25">
      <c r="A8" s="108" t="s">
        <v>70</v>
      </c>
      <c r="B8" s="109" t="s">
        <v>78</v>
      </c>
      <c r="C8" s="109" t="s">
        <v>79</v>
      </c>
      <c r="D8" s="109" t="s">
        <v>92</v>
      </c>
      <c r="E8" s="109" t="s">
        <v>74</v>
      </c>
      <c r="F8" s="110">
        <v>14</v>
      </c>
      <c r="G8" s="111">
        <v>175.16</v>
      </c>
      <c r="H8" s="112"/>
      <c r="I8" s="109" t="s">
        <v>81</v>
      </c>
      <c r="J8" s="112" t="s">
        <v>93</v>
      </c>
      <c r="K8" s="113" t="s">
        <v>94</v>
      </c>
      <c r="L8" s="114">
        <v>45588</v>
      </c>
      <c r="M8" s="54">
        <f t="shared" si="0"/>
        <v>12.511428571428571</v>
      </c>
    </row>
    <row r="9" spans="1:13" ht="60" x14ac:dyDescent="0.25">
      <c r="A9" s="108" t="s">
        <v>70</v>
      </c>
      <c r="B9" s="109" t="s">
        <v>70</v>
      </c>
      <c r="C9" s="109" t="s">
        <v>95</v>
      </c>
      <c r="D9" s="109" t="s">
        <v>96</v>
      </c>
      <c r="E9" s="109" t="s">
        <v>74</v>
      </c>
      <c r="F9" s="110">
        <v>14</v>
      </c>
      <c r="G9" s="111">
        <v>175.16</v>
      </c>
      <c r="H9" s="112"/>
      <c r="I9" s="109" t="s">
        <v>97</v>
      </c>
      <c r="J9" s="112" t="s">
        <v>98</v>
      </c>
      <c r="K9" s="113" t="s">
        <v>99</v>
      </c>
      <c r="L9" s="114">
        <v>45631</v>
      </c>
      <c r="M9" s="54">
        <f t="shared" si="0"/>
        <v>12.511428571428571</v>
      </c>
    </row>
    <row r="10" spans="1:13" ht="60" x14ac:dyDescent="0.25">
      <c r="A10" s="108" t="s">
        <v>70</v>
      </c>
      <c r="B10" s="109" t="s">
        <v>102</v>
      </c>
      <c r="C10" s="109" t="s">
        <v>103</v>
      </c>
      <c r="D10" s="109" t="s">
        <v>104</v>
      </c>
      <c r="E10" s="109" t="s">
        <v>74</v>
      </c>
      <c r="F10" s="110">
        <v>14</v>
      </c>
      <c r="G10" s="111">
        <v>175.16</v>
      </c>
      <c r="H10" s="112"/>
      <c r="I10" s="109" t="s">
        <v>105</v>
      </c>
      <c r="J10" s="112" t="s">
        <v>106</v>
      </c>
      <c r="K10" s="113" t="s">
        <v>107</v>
      </c>
      <c r="L10" s="114">
        <v>45644</v>
      </c>
      <c r="M10" s="54">
        <f t="shared" si="0"/>
        <v>12.511428571428571</v>
      </c>
    </row>
    <row r="11" spans="1:13" ht="60" x14ac:dyDescent="0.25">
      <c r="A11" s="108" t="s">
        <v>70</v>
      </c>
      <c r="B11" s="109" t="s">
        <v>108</v>
      </c>
      <c r="C11" s="109" t="s">
        <v>109</v>
      </c>
      <c r="D11" s="109" t="s">
        <v>110</v>
      </c>
      <c r="E11" s="109" t="s">
        <v>74</v>
      </c>
      <c r="F11" s="110">
        <v>14</v>
      </c>
      <c r="G11" s="111">
        <v>175.16</v>
      </c>
      <c r="H11" s="112"/>
      <c r="I11" s="109" t="s">
        <v>111</v>
      </c>
      <c r="J11" s="112" t="s">
        <v>112</v>
      </c>
      <c r="K11" s="113" t="s">
        <v>113</v>
      </c>
      <c r="L11" s="114">
        <v>45654</v>
      </c>
      <c r="M11" s="54">
        <f t="shared" si="0"/>
        <v>12.511428571428571</v>
      </c>
    </row>
    <row r="12" spans="1:13" ht="60" x14ac:dyDescent="0.25">
      <c r="A12" s="108" t="s">
        <v>70</v>
      </c>
      <c r="B12" s="109" t="s">
        <v>108</v>
      </c>
      <c r="C12" s="109" t="s">
        <v>95</v>
      </c>
      <c r="D12" s="109" t="s">
        <v>110</v>
      </c>
      <c r="E12" s="109" t="s">
        <v>74</v>
      </c>
      <c r="F12" s="110">
        <v>14</v>
      </c>
      <c r="G12" s="111">
        <v>175.16</v>
      </c>
      <c r="H12" s="112"/>
      <c r="I12" s="109" t="s">
        <v>111</v>
      </c>
      <c r="J12" s="112" t="s">
        <v>112</v>
      </c>
      <c r="K12" s="113" t="s">
        <v>114</v>
      </c>
      <c r="L12" s="114">
        <v>45654</v>
      </c>
      <c r="M12" s="54">
        <f t="shared" si="0"/>
        <v>12.511428571428571</v>
      </c>
    </row>
    <row r="13" spans="1:13" ht="60" x14ac:dyDescent="0.25">
      <c r="A13" s="108" t="s">
        <v>70</v>
      </c>
      <c r="B13" s="109" t="s">
        <v>70</v>
      </c>
      <c r="C13" s="109" t="s">
        <v>95</v>
      </c>
      <c r="D13" s="109" t="s">
        <v>124</v>
      </c>
      <c r="E13" s="109" t="s">
        <v>74</v>
      </c>
      <c r="F13" s="110">
        <v>14</v>
      </c>
      <c r="G13" s="111">
        <v>175.16</v>
      </c>
      <c r="H13" s="112"/>
      <c r="I13" s="109" t="s">
        <v>125</v>
      </c>
      <c r="J13" s="112" t="s">
        <v>126</v>
      </c>
      <c r="K13" s="113" t="s">
        <v>127</v>
      </c>
      <c r="L13" s="114">
        <v>45751</v>
      </c>
      <c r="M13" s="54">
        <f t="shared" si="0"/>
        <v>12.511428571428571</v>
      </c>
    </row>
    <row r="14" spans="1:13" ht="75" x14ac:dyDescent="0.25">
      <c r="A14" s="108" t="s">
        <v>70</v>
      </c>
      <c r="B14" s="109" t="s">
        <v>133</v>
      </c>
      <c r="C14" s="109" t="s">
        <v>109</v>
      </c>
      <c r="D14" s="109" t="s">
        <v>134</v>
      </c>
      <c r="E14" s="109" t="s">
        <v>74</v>
      </c>
      <c r="F14" s="110">
        <v>14</v>
      </c>
      <c r="G14" s="111">
        <v>175.16</v>
      </c>
      <c r="H14" s="112"/>
      <c r="I14" s="109" t="s">
        <v>135</v>
      </c>
      <c r="J14" s="112" t="s">
        <v>136</v>
      </c>
      <c r="K14" s="113" t="s">
        <v>137</v>
      </c>
      <c r="L14" s="114">
        <v>45818</v>
      </c>
      <c r="M14" s="54">
        <f t="shared" si="0"/>
        <v>12.511428571428571</v>
      </c>
    </row>
    <row r="15" spans="1:13" ht="75" x14ac:dyDescent="0.25">
      <c r="A15" s="108" t="s">
        <v>70</v>
      </c>
      <c r="B15" s="109" t="s">
        <v>140</v>
      </c>
      <c r="C15" s="109" t="s">
        <v>95</v>
      </c>
      <c r="D15" s="109" t="s">
        <v>141</v>
      </c>
      <c r="E15" s="109" t="s">
        <v>74</v>
      </c>
      <c r="F15" s="110">
        <v>14</v>
      </c>
      <c r="G15" s="111">
        <v>175.16</v>
      </c>
      <c r="H15" s="112"/>
      <c r="I15" s="109" t="s">
        <v>142</v>
      </c>
      <c r="J15" s="112" t="s">
        <v>143</v>
      </c>
      <c r="K15" s="113" t="s">
        <v>144</v>
      </c>
      <c r="L15" s="114">
        <v>46020</v>
      </c>
      <c r="M15" s="54">
        <f t="shared" si="0"/>
        <v>12.511428571428571</v>
      </c>
    </row>
    <row r="16" spans="1:13" ht="60" x14ac:dyDescent="0.25">
      <c r="A16" s="108" t="s">
        <v>70</v>
      </c>
      <c r="B16" s="109" t="s">
        <v>86</v>
      </c>
      <c r="C16" s="109" t="s">
        <v>87</v>
      </c>
      <c r="D16" s="109" t="s">
        <v>88</v>
      </c>
      <c r="E16" s="109" t="s">
        <v>74</v>
      </c>
      <c r="F16" s="110">
        <v>56</v>
      </c>
      <c r="G16" s="111">
        <v>700.66</v>
      </c>
      <c r="H16" s="112"/>
      <c r="I16" s="109" t="s">
        <v>89</v>
      </c>
      <c r="J16" s="112" t="s">
        <v>90</v>
      </c>
      <c r="K16" s="113" t="s">
        <v>91</v>
      </c>
      <c r="L16" s="114">
        <v>45355</v>
      </c>
      <c r="M16" s="54">
        <f t="shared" si="0"/>
        <v>12.511785714285713</v>
      </c>
    </row>
    <row r="17" spans="1:13" ht="60" x14ac:dyDescent="0.25">
      <c r="A17" s="108" t="s">
        <v>70</v>
      </c>
      <c r="B17" s="109" t="s">
        <v>70</v>
      </c>
      <c r="C17" s="109" t="s">
        <v>100</v>
      </c>
      <c r="D17" s="109" t="s">
        <v>96</v>
      </c>
      <c r="E17" s="109" t="s">
        <v>74</v>
      </c>
      <c r="F17" s="110">
        <v>56</v>
      </c>
      <c r="G17" s="111">
        <v>700.66</v>
      </c>
      <c r="H17" s="112"/>
      <c r="I17" s="109" t="s">
        <v>97</v>
      </c>
      <c r="J17" s="112" t="s">
        <v>98</v>
      </c>
      <c r="K17" s="113" t="s">
        <v>101</v>
      </c>
      <c r="L17" s="114">
        <v>45631</v>
      </c>
      <c r="M17" s="54">
        <f t="shared" si="0"/>
        <v>12.511785714285713</v>
      </c>
    </row>
    <row r="18" spans="1:13" ht="75" x14ac:dyDescent="0.25">
      <c r="A18" s="108" t="s">
        <v>70</v>
      </c>
      <c r="B18" s="109" t="s">
        <v>133</v>
      </c>
      <c r="C18" s="109" t="s">
        <v>138</v>
      </c>
      <c r="D18" s="109" t="s">
        <v>134</v>
      </c>
      <c r="E18" s="109" t="s">
        <v>74</v>
      </c>
      <c r="F18" s="110">
        <v>56</v>
      </c>
      <c r="G18" s="111">
        <v>700.66</v>
      </c>
      <c r="H18" s="112"/>
      <c r="I18" s="109" t="s">
        <v>135</v>
      </c>
      <c r="J18" s="112" t="s">
        <v>136</v>
      </c>
      <c r="K18" s="113" t="s">
        <v>139</v>
      </c>
      <c r="L18" s="114">
        <v>45818</v>
      </c>
      <c r="M18" s="54">
        <f t="shared" si="0"/>
        <v>12.511785714285713</v>
      </c>
    </row>
    <row r="19" spans="1:13" ht="60" x14ac:dyDescent="0.25">
      <c r="A19" s="108" t="s">
        <v>70</v>
      </c>
      <c r="B19" s="109" t="s">
        <v>70</v>
      </c>
      <c r="C19" s="109" t="s">
        <v>119</v>
      </c>
      <c r="D19" s="109" t="s">
        <v>120</v>
      </c>
      <c r="E19" s="109" t="s">
        <v>74</v>
      </c>
      <c r="F19" s="110">
        <v>60</v>
      </c>
      <c r="G19" s="111">
        <v>750.71</v>
      </c>
      <c r="H19" s="112"/>
      <c r="I19" s="109" t="s">
        <v>121</v>
      </c>
      <c r="J19" s="112" t="s">
        <v>122</v>
      </c>
      <c r="K19" s="113" t="s">
        <v>123</v>
      </c>
      <c r="L19" s="114">
        <v>45705</v>
      </c>
      <c r="M19" s="54">
        <f t="shared" si="0"/>
        <v>12.511833333333334</v>
      </c>
    </row>
    <row r="20" spans="1:13" ht="60" x14ac:dyDescent="0.25">
      <c r="A20" s="108" t="s">
        <v>70</v>
      </c>
      <c r="B20" s="109" t="s">
        <v>86</v>
      </c>
      <c r="C20" s="109" t="s">
        <v>72</v>
      </c>
      <c r="D20" s="109" t="s">
        <v>130</v>
      </c>
      <c r="E20" s="109" t="s">
        <v>74</v>
      </c>
      <c r="F20" s="110">
        <v>14</v>
      </c>
      <c r="G20" s="111">
        <v>182.23</v>
      </c>
      <c r="H20" s="112"/>
      <c r="I20" s="109" t="s">
        <v>89</v>
      </c>
      <c r="J20" s="112" t="s">
        <v>131</v>
      </c>
      <c r="K20" s="113" t="s">
        <v>132</v>
      </c>
      <c r="L20" s="114">
        <v>45806</v>
      </c>
      <c r="M20" s="54">
        <f t="shared" si="0"/>
        <v>13.016428571428571</v>
      </c>
    </row>
    <row r="21" spans="1:13" ht="75" x14ac:dyDescent="0.25">
      <c r="A21" s="108" t="s">
        <v>70</v>
      </c>
      <c r="B21" s="109" t="s">
        <v>71</v>
      </c>
      <c r="C21" s="109" t="s">
        <v>72</v>
      </c>
      <c r="D21" s="109" t="s">
        <v>73</v>
      </c>
      <c r="E21" s="109" t="s">
        <v>74</v>
      </c>
      <c r="F21" s="110">
        <v>14</v>
      </c>
      <c r="G21" s="111">
        <v>213.72</v>
      </c>
      <c r="H21" s="112"/>
      <c r="I21" s="109" t="s">
        <v>75</v>
      </c>
      <c r="J21" s="112" t="s">
        <v>76</v>
      </c>
      <c r="K21" s="113" t="s">
        <v>77</v>
      </c>
      <c r="L21" s="114">
        <v>44958</v>
      </c>
      <c r="M21" s="54">
        <f t="shared" si="0"/>
        <v>15.265714285714285</v>
      </c>
    </row>
    <row r="22" spans="1:13" ht="75" x14ac:dyDescent="0.25">
      <c r="A22" s="108" t="s">
        <v>70</v>
      </c>
      <c r="B22" s="109" t="s">
        <v>71</v>
      </c>
      <c r="C22" s="109" t="s">
        <v>115</v>
      </c>
      <c r="D22" s="109" t="s">
        <v>73</v>
      </c>
      <c r="E22" s="109" t="s">
        <v>74</v>
      </c>
      <c r="F22" s="110">
        <v>14</v>
      </c>
      <c r="G22" s="111">
        <v>213.72</v>
      </c>
      <c r="H22" s="112"/>
      <c r="I22" s="109" t="s">
        <v>116</v>
      </c>
      <c r="J22" s="112" t="s">
        <v>117</v>
      </c>
      <c r="K22" s="113" t="s">
        <v>118</v>
      </c>
      <c r="L22" s="114">
        <v>45706</v>
      </c>
      <c r="M22" s="54">
        <f t="shared" si="0"/>
        <v>15.265714285714285</v>
      </c>
    </row>
    <row r="23" spans="1:13" ht="75" x14ac:dyDescent="0.25">
      <c r="A23" s="108" t="s">
        <v>70</v>
      </c>
      <c r="B23" s="109" t="s">
        <v>71</v>
      </c>
      <c r="C23" s="109" t="s">
        <v>72</v>
      </c>
      <c r="D23" s="109" t="s">
        <v>73</v>
      </c>
      <c r="E23" s="109" t="s">
        <v>74</v>
      </c>
      <c r="F23" s="110">
        <v>14</v>
      </c>
      <c r="G23" s="111">
        <v>213.72</v>
      </c>
      <c r="H23" s="112"/>
      <c r="I23" s="109" t="s">
        <v>116</v>
      </c>
      <c r="J23" s="112" t="s">
        <v>128</v>
      </c>
      <c r="K23" s="113" t="s">
        <v>129</v>
      </c>
      <c r="L23" s="114">
        <v>45749</v>
      </c>
      <c r="M23" s="54">
        <f t="shared" si="0"/>
        <v>15.265714285714285</v>
      </c>
    </row>
  </sheetData>
  <autoFilter ref="A1:M23">
    <sortState ref="A2:M23">
      <sortCondition ref="M1:M23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M2" sqref="M2"/>
    </sheetView>
  </sheetViews>
  <sheetFormatPr defaultRowHeight="15" x14ac:dyDescent="0.25"/>
  <cols>
    <col min="1" max="1" width="12.140625" customWidth="1"/>
    <col min="3" max="3" width="41.42578125" customWidth="1"/>
    <col min="4" max="4" width="54.140625" customWidth="1"/>
    <col min="10" max="10" width="13" customWidth="1"/>
    <col min="12" max="12" width="15.28515625" customWidth="1"/>
  </cols>
  <sheetData>
    <row r="1" spans="1:13" ht="63" x14ac:dyDescent="0.25">
      <c r="A1" s="116" t="s">
        <v>26</v>
      </c>
      <c r="B1" s="117" t="s">
        <v>27</v>
      </c>
      <c r="C1" s="117" t="s">
        <v>28</v>
      </c>
      <c r="D1" s="117" t="s">
        <v>29</v>
      </c>
      <c r="E1" s="117" t="s">
        <v>30</v>
      </c>
      <c r="F1" s="117" t="s">
        <v>31</v>
      </c>
      <c r="G1" s="117" t="s">
        <v>32</v>
      </c>
      <c r="H1" s="117" t="s">
        <v>33</v>
      </c>
      <c r="I1" s="117" t="s">
        <v>34</v>
      </c>
      <c r="J1" s="117" t="s">
        <v>35</v>
      </c>
      <c r="K1" s="117" t="s">
        <v>36</v>
      </c>
      <c r="L1" s="118" t="s">
        <v>37</v>
      </c>
      <c r="M1" s="115" t="s">
        <v>155</v>
      </c>
    </row>
    <row r="2" spans="1:13" ht="90" x14ac:dyDescent="0.25">
      <c r="A2" s="119" t="s">
        <v>70</v>
      </c>
      <c r="B2" s="120" t="s">
        <v>145</v>
      </c>
      <c r="C2" s="120" t="s">
        <v>167</v>
      </c>
      <c r="D2" s="120" t="s">
        <v>146</v>
      </c>
      <c r="E2" s="120" t="s">
        <v>74</v>
      </c>
      <c r="F2" s="121">
        <v>56</v>
      </c>
      <c r="G2" s="122">
        <v>1400.56</v>
      </c>
      <c r="H2" s="123"/>
      <c r="I2" s="120" t="s">
        <v>147</v>
      </c>
      <c r="J2" s="123" t="s">
        <v>148</v>
      </c>
      <c r="K2" s="124" t="s">
        <v>197</v>
      </c>
      <c r="L2" s="125">
        <v>46093</v>
      </c>
      <c r="M2" s="54">
        <f t="shared" ref="M2:M28" si="0">G2/F2</f>
        <v>25.009999999999998</v>
      </c>
    </row>
    <row r="3" spans="1:13" ht="90" x14ac:dyDescent="0.25">
      <c r="A3" s="119" t="s">
        <v>70</v>
      </c>
      <c r="B3" s="120" t="s">
        <v>145</v>
      </c>
      <c r="C3" s="120" t="s">
        <v>200</v>
      </c>
      <c r="D3" s="120" t="s">
        <v>146</v>
      </c>
      <c r="E3" s="120" t="s">
        <v>74</v>
      </c>
      <c r="F3" s="121">
        <v>28</v>
      </c>
      <c r="G3" s="122">
        <v>700.28</v>
      </c>
      <c r="H3" s="123"/>
      <c r="I3" s="120" t="s">
        <v>147</v>
      </c>
      <c r="J3" s="123" t="s">
        <v>148</v>
      </c>
      <c r="K3" s="124" t="s">
        <v>201</v>
      </c>
      <c r="L3" s="125">
        <v>46093</v>
      </c>
      <c r="M3" s="54">
        <f t="shared" si="0"/>
        <v>25.009999999999998</v>
      </c>
    </row>
    <row r="4" spans="1:13" ht="90" x14ac:dyDescent="0.25">
      <c r="A4" s="119" t="s">
        <v>70</v>
      </c>
      <c r="B4" s="120" t="s">
        <v>145</v>
      </c>
      <c r="C4" s="120" t="s">
        <v>165</v>
      </c>
      <c r="D4" s="120" t="s">
        <v>146</v>
      </c>
      <c r="E4" s="120" t="s">
        <v>74</v>
      </c>
      <c r="F4" s="121">
        <v>14</v>
      </c>
      <c r="G4" s="122">
        <v>350.14</v>
      </c>
      <c r="H4" s="123"/>
      <c r="I4" s="120" t="s">
        <v>147</v>
      </c>
      <c r="J4" s="123" t="s">
        <v>148</v>
      </c>
      <c r="K4" s="124" t="s">
        <v>202</v>
      </c>
      <c r="L4" s="125">
        <v>46093</v>
      </c>
      <c r="M4" s="54">
        <f t="shared" si="0"/>
        <v>25.009999999999998</v>
      </c>
    </row>
    <row r="5" spans="1:13" ht="90" x14ac:dyDescent="0.25">
      <c r="A5" s="119" t="s">
        <v>70</v>
      </c>
      <c r="B5" s="120" t="s">
        <v>145</v>
      </c>
      <c r="C5" s="120" t="s">
        <v>198</v>
      </c>
      <c r="D5" s="120" t="s">
        <v>146</v>
      </c>
      <c r="E5" s="120" t="s">
        <v>74</v>
      </c>
      <c r="F5" s="121">
        <v>42</v>
      </c>
      <c r="G5" s="122">
        <v>1050.42</v>
      </c>
      <c r="H5" s="123"/>
      <c r="I5" s="120" t="s">
        <v>147</v>
      </c>
      <c r="J5" s="123" t="s">
        <v>148</v>
      </c>
      <c r="K5" s="124" t="s">
        <v>199</v>
      </c>
      <c r="L5" s="125">
        <v>46093</v>
      </c>
      <c r="M5" s="54">
        <f t="shared" si="0"/>
        <v>25.01</v>
      </c>
    </row>
    <row r="6" spans="1:13" ht="60" x14ac:dyDescent="0.25">
      <c r="A6" s="119" t="s">
        <v>70</v>
      </c>
      <c r="B6" s="120" t="s">
        <v>70</v>
      </c>
      <c r="C6" s="120" t="s">
        <v>191</v>
      </c>
      <c r="D6" s="120" t="s">
        <v>187</v>
      </c>
      <c r="E6" s="120" t="s">
        <v>74</v>
      </c>
      <c r="F6" s="121">
        <v>10</v>
      </c>
      <c r="G6" s="122">
        <v>250.14</v>
      </c>
      <c r="H6" s="123"/>
      <c r="I6" s="120" t="s">
        <v>188</v>
      </c>
      <c r="J6" s="123" t="s">
        <v>189</v>
      </c>
      <c r="K6" s="124" t="s">
        <v>192</v>
      </c>
      <c r="L6" s="125">
        <v>45974</v>
      </c>
      <c r="M6" s="54">
        <f t="shared" si="0"/>
        <v>25.013999999999999</v>
      </c>
    </row>
    <row r="7" spans="1:13" ht="60" x14ac:dyDescent="0.25">
      <c r="A7" s="119" t="s">
        <v>70</v>
      </c>
      <c r="B7" s="120" t="s">
        <v>86</v>
      </c>
      <c r="C7" s="120" t="s">
        <v>162</v>
      </c>
      <c r="D7" s="120" t="s">
        <v>88</v>
      </c>
      <c r="E7" s="120" t="s">
        <v>74</v>
      </c>
      <c r="F7" s="121">
        <v>56</v>
      </c>
      <c r="G7" s="122">
        <v>1400.79</v>
      </c>
      <c r="H7" s="123"/>
      <c r="I7" s="120" t="s">
        <v>89</v>
      </c>
      <c r="J7" s="123" t="s">
        <v>90</v>
      </c>
      <c r="K7" s="124" t="s">
        <v>163</v>
      </c>
      <c r="L7" s="125">
        <v>45355</v>
      </c>
      <c r="M7" s="54">
        <f t="shared" si="0"/>
        <v>25.014107142857142</v>
      </c>
    </row>
    <row r="8" spans="1:13" ht="60" x14ac:dyDescent="0.25">
      <c r="A8" s="119" t="s">
        <v>70</v>
      </c>
      <c r="B8" s="120" t="s">
        <v>70</v>
      </c>
      <c r="C8" s="120" t="s">
        <v>167</v>
      </c>
      <c r="D8" s="120" t="s">
        <v>96</v>
      </c>
      <c r="E8" s="120" t="s">
        <v>74</v>
      </c>
      <c r="F8" s="121">
        <v>56</v>
      </c>
      <c r="G8" s="122">
        <v>1400.79</v>
      </c>
      <c r="H8" s="123"/>
      <c r="I8" s="120" t="s">
        <v>97</v>
      </c>
      <c r="J8" s="123" t="s">
        <v>98</v>
      </c>
      <c r="K8" s="124" t="s">
        <v>168</v>
      </c>
      <c r="L8" s="125">
        <v>45631</v>
      </c>
      <c r="M8" s="54">
        <f t="shared" si="0"/>
        <v>25.014107142857142</v>
      </c>
    </row>
    <row r="9" spans="1:13" ht="60" x14ac:dyDescent="0.25">
      <c r="A9" s="119" t="s">
        <v>70</v>
      </c>
      <c r="B9" s="120" t="s">
        <v>70</v>
      </c>
      <c r="C9" s="120" t="s">
        <v>180</v>
      </c>
      <c r="D9" s="120" t="s">
        <v>96</v>
      </c>
      <c r="E9" s="120" t="s">
        <v>74</v>
      </c>
      <c r="F9" s="121">
        <v>56</v>
      </c>
      <c r="G9" s="122">
        <v>1400.79</v>
      </c>
      <c r="H9" s="123"/>
      <c r="I9" s="120" t="s">
        <v>97</v>
      </c>
      <c r="J9" s="123" t="s">
        <v>179</v>
      </c>
      <c r="K9" s="124" t="s">
        <v>168</v>
      </c>
      <c r="L9" s="125">
        <v>45720</v>
      </c>
      <c r="M9" s="54">
        <f t="shared" si="0"/>
        <v>25.014107142857142</v>
      </c>
    </row>
    <row r="10" spans="1:13" ht="75" x14ac:dyDescent="0.25">
      <c r="A10" s="119" t="s">
        <v>70</v>
      </c>
      <c r="B10" s="120" t="s">
        <v>133</v>
      </c>
      <c r="C10" s="120" t="s">
        <v>184</v>
      </c>
      <c r="D10" s="120" t="s">
        <v>134</v>
      </c>
      <c r="E10" s="120" t="s">
        <v>74</v>
      </c>
      <c r="F10" s="121">
        <v>56</v>
      </c>
      <c r="G10" s="122">
        <v>1400.79</v>
      </c>
      <c r="H10" s="123"/>
      <c r="I10" s="120" t="s">
        <v>135</v>
      </c>
      <c r="J10" s="123" t="s">
        <v>136</v>
      </c>
      <c r="K10" s="124" t="s">
        <v>185</v>
      </c>
      <c r="L10" s="125">
        <v>45818</v>
      </c>
      <c r="M10" s="54">
        <f t="shared" si="0"/>
        <v>25.014107142857142</v>
      </c>
    </row>
    <row r="11" spans="1:13" ht="60" x14ac:dyDescent="0.25">
      <c r="A11" s="119" t="s">
        <v>70</v>
      </c>
      <c r="B11" s="120" t="s">
        <v>70</v>
      </c>
      <c r="C11" s="120" t="s">
        <v>176</v>
      </c>
      <c r="D11" s="120" t="s">
        <v>120</v>
      </c>
      <c r="E11" s="120" t="s">
        <v>74</v>
      </c>
      <c r="F11" s="121">
        <v>60</v>
      </c>
      <c r="G11" s="122">
        <v>1500.85</v>
      </c>
      <c r="H11" s="123"/>
      <c r="I11" s="120" t="s">
        <v>121</v>
      </c>
      <c r="J11" s="123" t="s">
        <v>122</v>
      </c>
      <c r="K11" s="124" t="s">
        <v>177</v>
      </c>
      <c r="L11" s="125">
        <v>45705</v>
      </c>
      <c r="M11" s="54">
        <f t="shared" si="0"/>
        <v>25.014166666666664</v>
      </c>
    </row>
    <row r="12" spans="1:13" ht="60" x14ac:dyDescent="0.25">
      <c r="A12" s="119" t="s">
        <v>70</v>
      </c>
      <c r="B12" s="120" t="s">
        <v>70</v>
      </c>
      <c r="C12" s="120" t="s">
        <v>186</v>
      </c>
      <c r="D12" s="120" t="s">
        <v>187</v>
      </c>
      <c r="E12" s="120" t="s">
        <v>74</v>
      </c>
      <c r="F12" s="121">
        <v>60</v>
      </c>
      <c r="G12" s="122">
        <v>1500.85</v>
      </c>
      <c r="H12" s="123"/>
      <c r="I12" s="120" t="s">
        <v>188</v>
      </c>
      <c r="J12" s="123" t="s">
        <v>189</v>
      </c>
      <c r="K12" s="124" t="s">
        <v>190</v>
      </c>
      <c r="L12" s="125">
        <v>45974</v>
      </c>
      <c r="M12" s="54">
        <f t="shared" si="0"/>
        <v>25.014166666666664</v>
      </c>
    </row>
    <row r="13" spans="1:13" ht="60" x14ac:dyDescent="0.25">
      <c r="A13" s="119" t="s">
        <v>70</v>
      </c>
      <c r="B13" s="120" t="s">
        <v>70</v>
      </c>
      <c r="C13" s="120" t="s">
        <v>176</v>
      </c>
      <c r="D13" s="120" t="s">
        <v>187</v>
      </c>
      <c r="E13" s="120" t="s">
        <v>74</v>
      </c>
      <c r="F13" s="121">
        <v>60</v>
      </c>
      <c r="G13" s="122">
        <v>1500.85</v>
      </c>
      <c r="H13" s="123"/>
      <c r="I13" s="120" t="s">
        <v>188</v>
      </c>
      <c r="J13" s="123" t="s">
        <v>189</v>
      </c>
      <c r="K13" s="124" t="s">
        <v>195</v>
      </c>
      <c r="L13" s="125">
        <v>45974</v>
      </c>
      <c r="M13" s="54">
        <f t="shared" si="0"/>
        <v>25.014166666666664</v>
      </c>
    </row>
    <row r="14" spans="1:13" ht="75" x14ac:dyDescent="0.25">
      <c r="A14" s="119" t="s">
        <v>70</v>
      </c>
      <c r="B14" s="120" t="s">
        <v>78</v>
      </c>
      <c r="C14" s="120" t="s">
        <v>158</v>
      </c>
      <c r="D14" s="120" t="s">
        <v>80</v>
      </c>
      <c r="E14" s="120" t="s">
        <v>74</v>
      </c>
      <c r="F14" s="121">
        <v>14</v>
      </c>
      <c r="G14" s="122">
        <v>350.2</v>
      </c>
      <c r="H14" s="123"/>
      <c r="I14" s="120" t="s">
        <v>81</v>
      </c>
      <c r="J14" s="123" t="s">
        <v>82</v>
      </c>
      <c r="K14" s="124" t="s">
        <v>159</v>
      </c>
      <c r="L14" s="125">
        <v>45323</v>
      </c>
      <c r="M14" s="54">
        <f t="shared" si="0"/>
        <v>25.014285714285712</v>
      </c>
    </row>
    <row r="15" spans="1:13" ht="75" x14ac:dyDescent="0.25">
      <c r="A15" s="119" t="s">
        <v>70</v>
      </c>
      <c r="B15" s="120" t="s">
        <v>78</v>
      </c>
      <c r="C15" s="120" t="s">
        <v>160</v>
      </c>
      <c r="D15" s="120" t="s">
        <v>80</v>
      </c>
      <c r="E15" s="120" t="s">
        <v>74</v>
      </c>
      <c r="F15" s="121">
        <v>14</v>
      </c>
      <c r="G15" s="122">
        <v>350.2</v>
      </c>
      <c r="H15" s="123"/>
      <c r="I15" s="120" t="s">
        <v>81</v>
      </c>
      <c r="J15" s="123" t="s">
        <v>82</v>
      </c>
      <c r="K15" s="124" t="s">
        <v>161</v>
      </c>
      <c r="L15" s="125">
        <v>45323</v>
      </c>
      <c r="M15" s="54">
        <f t="shared" si="0"/>
        <v>25.014285714285712</v>
      </c>
    </row>
    <row r="16" spans="1:13" ht="60" x14ac:dyDescent="0.25">
      <c r="A16" s="119" t="s">
        <v>70</v>
      </c>
      <c r="B16" s="120" t="s">
        <v>78</v>
      </c>
      <c r="C16" s="120" t="s">
        <v>158</v>
      </c>
      <c r="D16" s="120" t="s">
        <v>92</v>
      </c>
      <c r="E16" s="120" t="s">
        <v>74</v>
      </c>
      <c r="F16" s="121">
        <v>14</v>
      </c>
      <c r="G16" s="122">
        <v>350.2</v>
      </c>
      <c r="H16" s="123"/>
      <c r="I16" s="120" t="s">
        <v>81</v>
      </c>
      <c r="J16" s="123" t="s">
        <v>93</v>
      </c>
      <c r="K16" s="124" t="s">
        <v>164</v>
      </c>
      <c r="L16" s="125">
        <v>45588</v>
      </c>
      <c r="M16" s="54">
        <f t="shared" si="0"/>
        <v>25.014285714285712</v>
      </c>
    </row>
    <row r="17" spans="1:13" ht="60" x14ac:dyDescent="0.25">
      <c r="A17" s="119" t="s">
        <v>70</v>
      </c>
      <c r="B17" s="120" t="s">
        <v>70</v>
      </c>
      <c r="C17" s="120" t="s">
        <v>165</v>
      </c>
      <c r="D17" s="120" t="s">
        <v>96</v>
      </c>
      <c r="E17" s="120" t="s">
        <v>74</v>
      </c>
      <c r="F17" s="121">
        <v>14</v>
      </c>
      <c r="G17" s="122">
        <v>350.2</v>
      </c>
      <c r="H17" s="123"/>
      <c r="I17" s="120" t="s">
        <v>97</v>
      </c>
      <c r="J17" s="123" t="s">
        <v>98</v>
      </c>
      <c r="K17" s="124" t="s">
        <v>166</v>
      </c>
      <c r="L17" s="125">
        <v>45631</v>
      </c>
      <c r="M17" s="54">
        <f t="shared" si="0"/>
        <v>25.014285714285712</v>
      </c>
    </row>
    <row r="18" spans="1:13" ht="60" x14ac:dyDescent="0.25">
      <c r="A18" s="119" t="s">
        <v>70</v>
      </c>
      <c r="B18" s="120" t="s">
        <v>102</v>
      </c>
      <c r="C18" s="120" t="s">
        <v>169</v>
      </c>
      <c r="D18" s="120" t="s">
        <v>104</v>
      </c>
      <c r="E18" s="120" t="s">
        <v>74</v>
      </c>
      <c r="F18" s="121">
        <v>14</v>
      </c>
      <c r="G18" s="122">
        <v>350.2</v>
      </c>
      <c r="H18" s="123"/>
      <c r="I18" s="120" t="s">
        <v>105</v>
      </c>
      <c r="J18" s="123" t="s">
        <v>106</v>
      </c>
      <c r="K18" s="124" t="s">
        <v>170</v>
      </c>
      <c r="L18" s="125">
        <v>45644</v>
      </c>
      <c r="M18" s="54">
        <f t="shared" si="0"/>
        <v>25.014285714285712</v>
      </c>
    </row>
    <row r="19" spans="1:13" ht="60" x14ac:dyDescent="0.25">
      <c r="A19" s="119" t="s">
        <v>70</v>
      </c>
      <c r="B19" s="120" t="s">
        <v>108</v>
      </c>
      <c r="C19" s="120" t="s">
        <v>171</v>
      </c>
      <c r="D19" s="120" t="s">
        <v>110</v>
      </c>
      <c r="E19" s="120" t="s">
        <v>74</v>
      </c>
      <c r="F19" s="121">
        <v>14</v>
      </c>
      <c r="G19" s="122">
        <v>350.2</v>
      </c>
      <c r="H19" s="123"/>
      <c r="I19" s="120" t="s">
        <v>111</v>
      </c>
      <c r="J19" s="123" t="s">
        <v>112</v>
      </c>
      <c r="K19" s="124" t="s">
        <v>172</v>
      </c>
      <c r="L19" s="125">
        <v>45654</v>
      </c>
      <c r="M19" s="54">
        <f t="shared" si="0"/>
        <v>25.014285714285712</v>
      </c>
    </row>
    <row r="20" spans="1:13" ht="60" x14ac:dyDescent="0.25">
      <c r="A20" s="119" t="s">
        <v>70</v>
      </c>
      <c r="B20" s="120" t="s">
        <v>108</v>
      </c>
      <c r="C20" s="120" t="s">
        <v>165</v>
      </c>
      <c r="D20" s="120" t="s">
        <v>110</v>
      </c>
      <c r="E20" s="120" t="s">
        <v>74</v>
      </c>
      <c r="F20" s="121">
        <v>14</v>
      </c>
      <c r="G20" s="122">
        <v>350.2</v>
      </c>
      <c r="H20" s="123"/>
      <c r="I20" s="120" t="s">
        <v>111</v>
      </c>
      <c r="J20" s="123" t="s">
        <v>112</v>
      </c>
      <c r="K20" s="124" t="s">
        <v>173</v>
      </c>
      <c r="L20" s="125">
        <v>45654</v>
      </c>
      <c r="M20" s="54">
        <f t="shared" si="0"/>
        <v>25.014285714285712</v>
      </c>
    </row>
    <row r="21" spans="1:13" ht="60" x14ac:dyDescent="0.25">
      <c r="A21" s="119" t="s">
        <v>70</v>
      </c>
      <c r="B21" s="120" t="s">
        <v>70</v>
      </c>
      <c r="C21" s="120" t="s">
        <v>178</v>
      </c>
      <c r="D21" s="120" t="s">
        <v>96</v>
      </c>
      <c r="E21" s="120" t="s">
        <v>74</v>
      </c>
      <c r="F21" s="121">
        <v>14</v>
      </c>
      <c r="G21" s="122">
        <v>350.2</v>
      </c>
      <c r="H21" s="123"/>
      <c r="I21" s="120" t="s">
        <v>97</v>
      </c>
      <c r="J21" s="123" t="s">
        <v>179</v>
      </c>
      <c r="K21" s="124" t="s">
        <v>166</v>
      </c>
      <c r="L21" s="125">
        <v>45720</v>
      </c>
      <c r="M21" s="54">
        <f t="shared" si="0"/>
        <v>25.014285714285712</v>
      </c>
    </row>
    <row r="22" spans="1:13" ht="60" x14ac:dyDescent="0.25">
      <c r="A22" s="119" t="s">
        <v>70</v>
      </c>
      <c r="B22" s="120" t="s">
        <v>70</v>
      </c>
      <c r="C22" s="120" t="s">
        <v>165</v>
      </c>
      <c r="D22" s="120" t="s">
        <v>124</v>
      </c>
      <c r="E22" s="120" t="s">
        <v>74</v>
      </c>
      <c r="F22" s="121">
        <v>14</v>
      </c>
      <c r="G22" s="122">
        <v>350.2</v>
      </c>
      <c r="H22" s="123"/>
      <c r="I22" s="120" t="s">
        <v>125</v>
      </c>
      <c r="J22" s="123" t="s">
        <v>126</v>
      </c>
      <c r="K22" s="124" t="s">
        <v>181</v>
      </c>
      <c r="L22" s="125">
        <v>45751</v>
      </c>
      <c r="M22" s="54">
        <f t="shared" si="0"/>
        <v>25.014285714285712</v>
      </c>
    </row>
    <row r="23" spans="1:13" ht="75" x14ac:dyDescent="0.25">
      <c r="A23" s="119" t="s">
        <v>70</v>
      </c>
      <c r="B23" s="120" t="s">
        <v>133</v>
      </c>
      <c r="C23" s="120" t="s">
        <v>171</v>
      </c>
      <c r="D23" s="120" t="s">
        <v>134</v>
      </c>
      <c r="E23" s="120" t="s">
        <v>74</v>
      </c>
      <c r="F23" s="121">
        <v>14</v>
      </c>
      <c r="G23" s="122">
        <v>350.2</v>
      </c>
      <c r="H23" s="123"/>
      <c r="I23" s="120" t="s">
        <v>135</v>
      </c>
      <c r="J23" s="123" t="s">
        <v>136</v>
      </c>
      <c r="K23" s="124" t="s">
        <v>183</v>
      </c>
      <c r="L23" s="125">
        <v>45818</v>
      </c>
      <c r="M23" s="54">
        <f t="shared" si="0"/>
        <v>25.014285714285712</v>
      </c>
    </row>
    <row r="24" spans="1:13" ht="75" x14ac:dyDescent="0.25">
      <c r="A24" s="119" t="s">
        <v>70</v>
      </c>
      <c r="B24" s="120" t="s">
        <v>140</v>
      </c>
      <c r="C24" s="120" t="s">
        <v>165</v>
      </c>
      <c r="D24" s="120" t="s">
        <v>141</v>
      </c>
      <c r="E24" s="120" t="s">
        <v>74</v>
      </c>
      <c r="F24" s="121">
        <v>14</v>
      </c>
      <c r="G24" s="122">
        <v>350.2</v>
      </c>
      <c r="H24" s="123"/>
      <c r="I24" s="120" t="s">
        <v>142</v>
      </c>
      <c r="J24" s="123" t="s">
        <v>143</v>
      </c>
      <c r="K24" s="124" t="s">
        <v>196</v>
      </c>
      <c r="L24" s="125">
        <v>46020</v>
      </c>
      <c r="M24" s="54">
        <f t="shared" si="0"/>
        <v>25.014285714285712</v>
      </c>
    </row>
    <row r="25" spans="1:13" ht="60" x14ac:dyDescent="0.25">
      <c r="A25" s="119" t="s">
        <v>70</v>
      </c>
      <c r="B25" s="120" t="s">
        <v>70</v>
      </c>
      <c r="C25" s="120" t="s">
        <v>193</v>
      </c>
      <c r="D25" s="120" t="s">
        <v>187</v>
      </c>
      <c r="E25" s="120" t="s">
        <v>74</v>
      </c>
      <c r="F25" s="121">
        <v>30</v>
      </c>
      <c r="G25" s="122">
        <v>750.43</v>
      </c>
      <c r="H25" s="123"/>
      <c r="I25" s="120" t="s">
        <v>188</v>
      </c>
      <c r="J25" s="123" t="s">
        <v>189</v>
      </c>
      <c r="K25" s="124" t="s">
        <v>194</v>
      </c>
      <c r="L25" s="125">
        <v>45974</v>
      </c>
      <c r="M25" s="54">
        <f t="shared" si="0"/>
        <v>25.014333333333333</v>
      </c>
    </row>
    <row r="26" spans="1:13" ht="60" x14ac:dyDescent="0.25">
      <c r="A26" s="119" t="s">
        <v>70</v>
      </c>
      <c r="B26" s="120" t="s">
        <v>86</v>
      </c>
      <c r="C26" s="120" t="s">
        <v>156</v>
      </c>
      <c r="D26" s="120" t="s">
        <v>130</v>
      </c>
      <c r="E26" s="120" t="s">
        <v>74</v>
      </c>
      <c r="F26" s="121">
        <v>14</v>
      </c>
      <c r="G26" s="122">
        <v>364.35</v>
      </c>
      <c r="H26" s="123"/>
      <c r="I26" s="120" t="s">
        <v>89</v>
      </c>
      <c r="J26" s="123" t="s">
        <v>131</v>
      </c>
      <c r="K26" s="124" t="s">
        <v>182</v>
      </c>
      <c r="L26" s="125">
        <v>45806</v>
      </c>
      <c r="M26" s="54">
        <f t="shared" si="0"/>
        <v>26.025000000000002</v>
      </c>
    </row>
    <row r="27" spans="1:13" ht="75" x14ac:dyDescent="0.25">
      <c r="A27" s="119" t="s">
        <v>70</v>
      </c>
      <c r="B27" s="120" t="s">
        <v>71</v>
      </c>
      <c r="C27" s="120" t="s">
        <v>156</v>
      </c>
      <c r="D27" s="120" t="s">
        <v>73</v>
      </c>
      <c r="E27" s="120" t="s">
        <v>74</v>
      </c>
      <c r="F27" s="121">
        <v>14</v>
      </c>
      <c r="G27" s="122">
        <v>427.28</v>
      </c>
      <c r="H27" s="123"/>
      <c r="I27" s="120" t="s">
        <v>75</v>
      </c>
      <c r="J27" s="123" t="s">
        <v>76</v>
      </c>
      <c r="K27" s="124" t="s">
        <v>157</v>
      </c>
      <c r="L27" s="125">
        <v>44958</v>
      </c>
      <c r="M27" s="54">
        <f t="shared" si="0"/>
        <v>30.52</v>
      </c>
    </row>
    <row r="28" spans="1:13" ht="75" x14ac:dyDescent="0.25">
      <c r="A28" s="119" t="s">
        <v>70</v>
      </c>
      <c r="B28" s="120" t="s">
        <v>71</v>
      </c>
      <c r="C28" s="120" t="s">
        <v>174</v>
      </c>
      <c r="D28" s="120" t="s">
        <v>73</v>
      </c>
      <c r="E28" s="120" t="s">
        <v>74</v>
      </c>
      <c r="F28" s="121">
        <v>14</v>
      </c>
      <c r="G28" s="122">
        <v>427.28</v>
      </c>
      <c r="H28" s="123"/>
      <c r="I28" s="120" t="s">
        <v>116</v>
      </c>
      <c r="J28" s="123" t="s">
        <v>117</v>
      </c>
      <c r="K28" s="124" t="s">
        <v>175</v>
      </c>
      <c r="L28" s="125">
        <v>45706</v>
      </c>
      <c r="M28" s="54">
        <f t="shared" si="0"/>
        <v>30.52</v>
      </c>
    </row>
  </sheetData>
  <autoFilter ref="A1:M28">
    <sortState ref="A2:M28">
      <sortCondition ref="M1:M28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workbookViewId="0">
      <selection activeCell="A2" sqref="A2"/>
    </sheetView>
  </sheetViews>
  <sheetFormatPr defaultRowHeight="15" x14ac:dyDescent="0.25"/>
  <cols>
    <col min="1" max="1" width="14.42578125" customWidth="1"/>
    <col min="2" max="2" width="12.42578125" customWidth="1"/>
    <col min="3" max="3" width="55.140625" customWidth="1"/>
    <col min="4" max="4" width="68.85546875" customWidth="1"/>
    <col min="10" max="10" width="12" customWidth="1"/>
    <col min="12" max="12" width="12.140625" customWidth="1"/>
  </cols>
  <sheetData>
    <row r="1" spans="1:13" ht="52.5" x14ac:dyDescent="0.25">
      <c r="A1" s="116" t="s">
        <v>26</v>
      </c>
      <c r="B1" s="117" t="s">
        <v>27</v>
      </c>
      <c r="C1" s="117" t="s">
        <v>28</v>
      </c>
      <c r="D1" s="117" t="s">
        <v>29</v>
      </c>
      <c r="E1" s="117" t="s">
        <v>30</v>
      </c>
      <c r="F1" s="117" t="s">
        <v>31</v>
      </c>
      <c r="G1" s="117" t="s">
        <v>32</v>
      </c>
      <c r="H1" s="117" t="s">
        <v>33</v>
      </c>
      <c r="I1" s="117" t="s">
        <v>34</v>
      </c>
      <c r="J1" s="117" t="s">
        <v>35</v>
      </c>
      <c r="K1" s="117" t="s">
        <v>36</v>
      </c>
      <c r="L1" s="118" t="s">
        <v>37</v>
      </c>
      <c r="M1" s="115" t="s">
        <v>155</v>
      </c>
    </row>
    <row r="2" spans="1:13" ht="60" x14ac:dyDescent="0.25">
      <c r="A2" s="119" t="s">
        <v>63</v>
      </c>
      <c r="B2" s="120" t="s">
        <v>332</v>
      </c>
      <c r="C2" s="120" t="s">
        <v>342</v>
      </c>
      <c r="D2" s="120" t="s">
        <v>334</v>
      </c>
      <c r="E2" s="120" t="s">
        <v>212</v>
      </c>
      <c r="F2" s="121">
        <v>50</v>
      </c>
      <c r="G2" s="122">
        <v>425</v>
      </c>
      <c r="H2" s="123"/>
      <c r="I2" s="120" t="s">
        <v>340</v>
      </c>
      <c r="J2" s="123" t="s">
        <v>336</v>
      </c>
      <c r="K2" s="124" t="s">
        <v>343</v>
      </c>
      <c r="L2" s="125">
        <v>46048</v>
      </c>
      <c r="M2" s="54">
        <f>G2/F2</f>
        <v>8.5</v>
      </c>
    </row>
    <row r="3" spans="1:13" ht="60" x14ac:dyDescent="0.25">
      <c r="A3" s="119" t="s">
        <v>63</v>
      </c>
      <c r="B3" s="120" t="s">
        <v>332</v>
      </c>
      <c r="C3" s="120" t="s">
        <v>261</v>
      </c>
      <c r="D3" s="120" t="s">
        <v>334</v>
      </c>
      <c r="E3" s="120" t="s">
        <v>212</v>
      </c>
      <c r="F3" s="121">
        <v>30</v>
      </c>
      <c r="G3" s="122">
        <v>283.47000000000003</v>
      </c>
      <c r="H3" s="123"/>
      <c r="I3" s="120" t="s">
        <v>340</v>
      </c>
      <c r="J3" s="123" t="s">
        <v>336</v>
      </c>
      <c r="K3" s="124" t="s">
        <v>341</v>
      </c>
      <c r="L3" s="125">
        <v>46048</v>
      </c>
      <c r="M3" s="54">
        <f>G3/F3</f>
        <v>9.4490000000000016</v>
      </c>
    </row>
    <row r="4" spans="1:13" ht="45" x14ac:dyDescent="0.25">
      <c r="A4" s="119" t="s">
        <v>63</v>
      </c>
      <c r="B4" s="120" t="s">
        <v>227</v>
      </c>
      <c r="C4" s="120" t="s">
        <v>232</v>
      </c>
      <c r="D4" s="120" t="s">
        <v>229</v>
      </c>
      <c r="E4" s="120"/>
      <c r="F4" s="121">
        <v>60</v>
      </c>
      <c r="G4" s="122">
        <v>291</v>
      </c>
      <c r="H4" s="123"/>
      <c r="I4" s="120" t="s">
        <v>230</v>
      </c>
      <c r="J4" s="123" t="s">
        <v>221</v>
      </c>
      <c r="K4" s="124" t="s">
        <v>233</v>
      </c>
      <c r="L4" s="125">
        <v>44324</v>
      </c>
      <c r="M4" s="54">
        <f>G4/F4*2</f>
        <v>9.6999999999999993</v>
      </c>
    </row>
    <row r="5" spans="1:13" ht="60" x14ac:dyDescent="0.25">
      <c r="A5" s="119" t="s">
        <v>63</v>
      </c>
      <c r="B5" s="120" t="s">
        <v>332</v>
      </c>
      <c r="C5" s="120" t="s">
        <v>338</v>
      </c>
      <c r="D5" s="120" t="s">
        <v>334</v>
      </c>
      <c r="E5" s="120" t="s">
        <v>212</v>
      </c>
      <c r="F5" s="121">
        <v>50</v>
      </c>
      <c r="G5" s="122">
        <v>253.58</v>
      </c>
      <c r="H5" s="123"/>
      <c r="I5" s="120" t="s">
        <v>335</v>
      </c>
      <c r="J5" s="123" t="s">
        <v>336</v>
      </c>
      <c r="K5" s="124" t="s">
        <v>339</v>
      </c>
      <c r="L5" s="125">
        <v>46048</v>
      </c>
      <c r="M5" s="54">
        <f>G5/F5*2</f>
        <v>10.1432</v>
      </c>
    </row>
    <row r="6" spans="1:13" ht="45" x14ac:dyDescent="0.25">
      <c r="A6" s="119" t="s">
        <v>63</v>
      </c>
      <c r="B6" s="120" t="s">
        <v>227</v>
      </c>
      <c r="C6" s="120" t="s">
        <v>228</v>
      </c>
      <c r="D6" s="120" t="s">
        <v>229</v>
      </c>
      <c r="E6" s="120"/>
      <c r="F6" s="121">
        <v>28</v>
      </c>
      <c r="G6" s="122">
        <v>143</v>
      </c>
      <c r="H6" s="123"/>
      <c r="I6" s="120" t="s">
        <v>230</v>
      </c>
      <c r="J6" s="123" t="s">
        <v>221</v>
      </c>
      <c r="K6" s="124" t="s">
        <v>231</v>
      </c>
      <c r="L6" s="125">
        <v>44324</v>
      </c>
      <c r="M6" s="54">
        <f>G6/F6*2</f>
        <v>10.214285714285714</v>
      </c>
    </row>
    <row r="7" spans="1:13" ht="60" x14ac:dyDescent="0.25">
      <c r="A7" s="119" t="s">
        <v>63</v>
      </c>
      <c r="B7" s="120" t="s">
        <v>209</v>
      </c>
      <c r="C7" s="120" t="s">
        <v>210</v>
      </c>
      <c r="D7" s="120" t="s">
        <v>211</v>
      </c>
      <c r="E7" s="120" t="s">
        <v>212</v>
      </c>
      <c r="F7" s="121">
        <v>30</v>
      </c>
      <c r="G7" s="122">
        <v>331.6</v>
      </c>
      <c r="H7" s="123"/>
      <c r="I7" s="120" t="s">
        <v>213</v>
      </c>
      <c r="J7" s="123" t="s">
        <v>214</v>
      </c>
      <c r="K7" s="124" t="s">
        <v>215</v>
      </c>
      <c r="L7" s="125">
        <v>44055</v>
      </c>
      <c r="M7" s="54">
        <f>G7/F7</f>
        <v>11.053333333333335</v>
      </c>
    </row>
    <row r="8" spans="1:13" ht="60" x14ac:dyDescent="0.25">
      <c r="A8" s="119" t="s">
        <v>63</v>
      </c>
      <c r="B8" s="120" t="s">
        <v>209</v>
      </c>
      <c r="C8" s="120" t="s">
        <v>347</v>
      </c>
      <c r="D8" s="120" t="s">
        <v>211</v>
      </c>
      <c r="E8" s="120" t="s">
        <v>212</v>
      </c>
      <c r="F8" s="121">
        <v>30</v>
      </c>
      <c r="G8" s="122">
        <v>331.6</v>
      </c>
      <c r="H8" s="123"/>
      <c r="I8" s="120" t="s">
        <v>345</v>
      </c>
      <c r="J8" s="123" t="s">
        <v>346</v>
      </c>
      <c r="K8" s="124" t="s">
        <v>215</v>
      </c>
      <c r="L8" s="125">
        <v>46056</v>
      </c>
      <c r="M8" s="54">
        <f>G8/F8</f>
        <v>11.053333333333335</v>
      </c>
    </row>
    <row r="9" spans="1:13" ht="60" x14ac:dyDescent="0.25">
      <c r="A9" s="119" t="s">
        <v>63</v>
      </c>
      <c r="B9" s="120" t="s">
        <v>332</v>
      </c>
      <c r="C9" s="120" t="s">
        <v>333</v>
      </c>
      <c r="D9" s="120" t="s">
        <v>334</v>
      </c>
      <c r="E9" s="120" t="s">
        <v>212</v>
      </c>
      <c r="F9" s="121">
        <v>30</v>
      </c>
      <c r="G9" s="122">
        <v>169.14</v>
      </c>
      <c r="H9" s="123"/>
      <c r="I9" s="120" t="s">
        <v>335</v>
      </c>
      <c r="J9" s="123" t="s">
        <v>336</v>
      </c>
      <c r="K9" s="124" t="s">
        <v>337</v>
      </c>
      <c r="L9" s="125">
        <v>46048</v>
      </c>
      <c r="M9" s="54">
        <f>G9/F9*2</f>
        <v>11.276</v>
      </c>
    </row>
    <row r="10" spans="1:13" ht="60" x14ac:dyDescent="0.25">
      <c r="A10" s="119" t="s">
        <v>63</v>
      </c>
      <c r="B10" s="120" t="s">
        <v>63</v>
      </c>
      <c r="C10" s="120" t="s">
        <v>264</v>
      </c>
      <c r="D10" s="120" t="s">
        <v>295</v>
      </c>
      <c r="E10" s="120" t="s">
        <v>212</v>
      </c>
      <c r="F10" s="121">
        <v>30</v>
      </c>
      <c r="G10" s="122">
        <v>350.1</v>
      </c>
      <c r="H10" s="123"/>
      <c r="I10" s="120" t="s">
        <v>296</v>
      </c>
      <c r="J10" s="123" t="s">
        <v>297</v>
      </c>
      <c r="K10" s="124" t="s">
        <v>299</v>
      </c>
      <c r="L10" s="125">
        <v>44665</v>
      </c>
      <c r="M10" s="54">
        <f>G10/F10</f>
        <v>11.67</v>
      </c>
    </row>
    <row r="11" spans="1:13" ht="60" x14ac:dyDescent="0.25">
      <c r="A11" s="119" t="s">
        <v>63</v>
      </c>
      <c r="B11" s="120" t="s">
        <v>63</v>
      </c>
      <c r="C11" s="120" t="s">
        <v>264</v>
      </c>
      <c r="D11" s="120" t="s">
        <v>295</v>
      </c>
      <c r="E11" s="120" t="s">
        <v>212</v>
      </c>
      <c r="F11" s="121">
        <v>30</v>
      </c>
      <c r="G11" s="122">
        <v>350.1</v>
      </c>
      <c r="H11" s="123"/>
      <c r="I11" s="120" t="s">
        <v>315</v>
      </c>
      <c r="J11" s="123" t="s">
        <v>316</v>
      </c>
      <c r="K11" s="124" t="s">
        <v>318</v>
      </c>
      <c r="L11" s="125">
        <v>45307</v>
      </c>
      <c r="M11" s="54">
        <f>G11/F11</f>
        <v>11.67</v>
      </c>
    </row>
    <row r="12" spans="1:13" ht="60" x14ac:dyDescent="0.25">
      <c r="A12" s="119" t="s">
        <v>63</v>
      </c>
      <c r="B12" s="120" t="s">
        <v>209</v>
      </c>
      <c r="C12" s="120" t="s">
        <v>216</v>
      </c>
      <c r="D12" s="120" t="s">
        <v>211</v>
      </c>
      <c r="E12" s="120" t="s">
        <v>212</v>
      </c>
      <c r="F12" s="121">
        <v>30</v>
      </c>
      <c r="G12" s="122">
        <v>175.79</v>
      </c>
      <c r="H12" s="123"/>
      <c r="I12" s="120" t="s">
        <v>213</v>
      </c>
      <c r="J12" s="123" t="s">
        <v>214</v>
      </c>
      <c r="K12" s="124" t="s">
        <v>217</v>
      </c>
      <c r="L12" s="125">
        <v>44055</v>
      </c>
      <c r="M12" s="54">
        <f>G12/F12*2</f>
        <v>11.719333333333333</v>
      </c>
    </row>
    <row r="13" spans="1:13" ht="60" x14ac:dyDescent="0.25">
      <c r="A13" s="119" t="s">
        <v>63</v>
      </c>
      <c r="B13" s="120" t="s">
        <v>209</v>
      </c>
      <c r="C13" s="120" t="s">
        <v>344</v>
      </c>
      <c r="D13" s="120" t="s">
        <v>211</v>
      </c>
      <c r="E13" s="120" t="s">
        <v>212</v>
      </c>
      <c r="F13" s="121">
        <v>30</v>
      </c>
      <c r="G13" s="122">
        <v>175.79</v>
      </c>
      <c r="H13" s="123"/>
      <c r="I13" s="120" t="s">
        <v>345</v>
      </c>
      <c r="J13" s="123" t="s">
        <v>346</v>
      </c>
      <c r="K13" s="124" t="s">
        <v>217</v>
      </c>
      <c r="L13" s="125">
        <v>46056</v>
      </c>
      <c r="M13" s="54">
        <f>G13/F13*2</f>
        <v>11.719333333333333</v>
      </c>
    </row>
    <row r="14" spans="1:13" ht="60" x14ac:dyDescent="0.25">
      <c r="A14" s="119" t="s">
        <v>63</v>
      </c>
      <c r="B14" s="120" t="s">
        <v>348</v>
      </c>
      <c r="C14" s="120" t="s">
        <v>355</v>
      </c>
      <c r="D14" s="120" t="s">
        <v>349</v>
      </c>
      <c r="E14" s="120" t="s">
        <v>212</v>
      </c>
      <c r="F14" s="121">
        <v>30</v>
      </c>
      <c r="G14" s="122">
        <v>369.45</v>
      </c>
      <c r="H14" s="123"/>
      <c r="I14" s="120" t="s">
        <v>350</v>
      </c>
      <c r="J14" s="123" t="s">
        <v>356</v>
      </c>
      <c r="K14" s="124" t="s">
        <v>357</v>
      </c>
      <c r="L14" s="125">
        <v>46112</v>
      </c>
      <c r="M14" s="54">
        <f>G14/F14</f>
        <v>12.315</v>
      </c>
    </row>
    <row r="15" spans="1:13" ht="60" x14ac:dyDescent="0.25">
      <c r="A15" s="119" t="s">
        <v>63</v>
      </c>
      <c r="B15" s="120" t="s">
        <v>348</v>
      </c>
      <c r="C15" s="120" t="s">
        <v>261</v>
      </c>
      <c r="D15" s="120" t="s">
        <v>349</v>
      </c>
      <c r="E15" s="120" t="s">
        <v>212</v>
      </c>
      <c r="F15" s="121">
        <v>30</v>
      </c>
      <c r="G15" s="122">
        <v>369.45</v>
      </c>
      <c r="H15" s="123"/>
      <c r="I15" s="120" t="s">
        <v>350</v>
      </c>
      <c r="J15" s="123" t="s">
        <v>356</v>
      </c>
      <c r="K15" s="124" t="s">
        <v>358</v>
      </c>
      <c r="L15" s="125">
        <v>46112</v>
      </c>
      <c r="M15" s="54">
        <f>G15/F15</f>
        <v>12.315</v>
      </c>
    </row>
    <row r="16" spans="1:13" ht="60" x14ac:dyDescent="0.25">
      <c r="A16" s="119" t="s">
        <v>63</v>
      </c>
      <c r="B16" s="120" t="s">
        <v>348</v>
      </c>
      <c r="C16" s="120" t="s">
        <v>119</v>
      </c>
      <c r="D16" s="120" t="s">
        <v>349</v>
      </c>
      <c r="E16" s="120" t="s">
        <v>212</v>
      </c>
      <c r="F16" s="121">
        <v>60</v>
      </c>
      <c r="G16" s="122">
        <v>738.91</v>
      </c>
      <c r="H16" s="123"/>
      <c r="I16" s="120" t="s">
        <v>350</v>
      </c>
      <c r="J16" s="123" t="s">
        <v>356</v>
      </c>
      <c r="K16" s="124" t="s">
        <v>359</v>
      </c>
      <c r="L16" s="125">
        <v>46112</v>
      </c>
      <c r="M16" s="54">
        <f>G16/F16</f>
        <v>12.315166666666666</v>
      </c>
    </row>
    <row r="17" spans="1:13" ht="60" x14ac:dyDescent="0.25">
      <c r="A17" s="119" t="s">
        <v>63</v>
      </c>
      <c r="B17" s="120" t="s">
        <v>348</v>
      </c>
      <c r="C17" s="120" t="s">
        <v>360</v>
      </c>
      <c r="D17" s="120" t="s">
        <v>349</v>
      </c>
      <c r="E17" s="120" t="s">
        <v>212</v>
      </c>
      <c r="F17" s="121">
        <v>60</v>
      </c>
      <c r="G17" s="122">
        <v>738.91</v>
      </c>
      <c r="H17" s="123"/>
      <c r="I17" s="120" t="s">
        <v>350</v>
      </c>
      <c r="J17" s="123" t="s">
        <v>356</v>
      </c>
      <c r="K17" s="124" t="s">
        <v>361</v>
      </c>
      <c r="L17" s="125">
        <v>46112</v>
      </c>
      <c r="M17" s="54">
        <f>G17/F17</f>
        <v>12.315166666666666</v>
      </c>
    </row>
    <row r="18" spans="1:13" ht="60" x14ac:dyDescent="0.25">
      <c r="A18" s="119" t="s">
        <v>63</v>
      </c>
      <c r="B18" s="120" t="s">
        <v>63</v>
      </c>
      <c r="C18" s="120" t="s">
        <v>294</v>
      </c>
      <c r="D18" s="120" t="s">
        <v>295</v>
      </c>
      <c r="E18" s="120" t="s">
        <v>212</v>
      </c>
      <c r="F18" s="121">
        <v>30</v>
      </c>
      <c r="G18" s="122">
        <v>194.09</v>
      </c>
      <c r="H18" s="123"/>
      <c r="I18" s="120" t="s">
        <v>296</v>
      </c>
      <c r="J18" s="123" t="s">
        <v>297</v>
      </c>
      <c r="K18" s="124" t="s">
        <v>298</v>
      </c>
      <c r="L18" s="125">
        <v>44665</v>
      </c>
      <c r="M18" s="54">
        <f>G18/F18*2</f>
        <v>12.939333333333334</v>
      </c>
    </row>
    <row r="19" spans="1:13" ht="60" x14ac:dyDescent="0.25">
      <c r="A19" s="119" t="s">
        <v>63</v>
      </c>
      <c r="B19" s="120" t="s">
        <v>63</v>
      </c>
      <c r="C19" s="120" t="s">
        <v>294</v>
      </c>
      <c r="D19" s="120" t="s">
        <v>295</v>
      </c>
      <c r="E19" s="120" t="s">
        <v>212</v>
      </c>
      <c r="F19" s="121">
        <v>30</v>
      </c>
      <c r="G19" s="122">
        <v>194.09</v>
      </c>
      <c r="H19" s="123"/>
      <c r="I19" s="120" t="s">
        <v>315</v>
      </c>
      <c r="J19" s="123" t="s">
        <v>316</v>
      </c>
      <c r="K19" s="124" t="s">
        <v>317</v>
      </c>
      <c r="L19" s="125">
        <v>45307</v>
      </c>
      <c r="M19" s="54">
        <f>G19/F19*2</f>
        <v>12.939333333333334</v>
      </c>
    </row>
    <row r="20" spans="1:13" ht="45" x14ac:dyDescent="0.25">
      <c r="A20" s="119" t="s">
        <v>63</v>
      </c>
      <c r="B20" s="120" t="s">
        <v>223</v>
      </c>
      <c r="C20" s="120" t="s">
        <v>259</v>
      </c>
      <c r="D20" s="120" t="s">
        <v>256</v>
      </c>
      <c r="E20" s="120" t="s">
        <v>212</v>
      </c>
      <c r="F20" s="121">
        <v>28</v>
      </c>
      <c r="G20" s="122">
        <v>372.4</v>
      </c>
      <c r="H20" s="123"/>
      <c r="I20" s="120" t="s">
        <v>257</v>
      </c>
      <c r="J20" s="123" t="s">
        <v>221</v>
      </c>
      <c r="K20" s="124" t="s">
        <v>260</v>
      </c>
      <c r="L20" s="125">
        <v>44324</v>
      </c>
      <c r="M20" s="54">
        <f t="shared" ref="M20:M37" si="0">G20/F20</f>
        <v>13.299999999999999</v>
      </c>
    </row>
    <row r="21" spans="1:13" ht="60" x14ac:dyDescent="0.25">
      <c r="A21" s="119" t="s">
        <v>63</v>
      </c>
      <c r="B21" s="120" t="s">
        <v>223</v>
      </c>
      <c r="C21" s="120" t="s">
        <v>259</v>
      </c>
      <c r="D21" s="120" t="s">
        <v>267</v>
      </c>
      <c r="E21" s="120" t="s">
        <v>212</v>
      </c>
      <c r="F21" s="121">
        <v>28</v>
      </c>
      <c r="G21" s="122">
        <v>372.4</v>
      </c>
      <c r="H21" s="123"/>
      <c r="I21" s="120" t="s">
        <v>319</v>
      </c>
      <c r="J21" s="123" t="s">
        <v>320</v>
      </c>
      <c r="K21" s="124" t="s">
        <v>260</v>
      </c>
      <c r="L21" s="125">
        <v>45385</v>
      </c>
      <c r="M21" s="54">
        <f t="shared" si="0"/>
        <v>13.299999999999999</v>
      </c>
    </row>
    <row r="22" spans="1:13" ht="45" x14ac:dyDescent="0.25">
      <c r="A22" s="119" t="s">
        <v>63</v>
      </c>
      <c r="B22" s="120" t="s">
        <v>223</v>
      </c>
      <c r="C22" s="120" t="s">
        <v>255</v>
      </c>
      <c r="D22" s="120" t="s">
        <v>256</v>
      </c>
      <c r="E22" s="120" t="s">
        <v>212</v>
      </c>
      <c r="F22" s="121">
        <v>60</v>
      </c>
      <c r="G22" s="122">
        <v>798</v>
      </c>
      <c r="H22" s="123"/>
      <c r="I22" s="120" t="s">
        <v>257</v>
      </c>
      <c r="J22" s="123" t="s">
        <v>221</v>
      </c>
      <c r="K22" s="124" t="s">
        <v>258</v>
      </c>
      <c r="L22" s="125">
        <v>44324</v>
      </c>
      <c r="M22" s="54">
        <f t="shared" si="0"/>
        <v>13.3</v>
      </c>
    </row>
    <row r="23" spans="1:13" ht="45" x14ac:dyDescent="0.25">
      <c r="A23" s="119" t="s">
        <v>63</v>
      </c>
      <c r="B23" s="120" t="s">
        <v>223</v>
      </c>
      <c r="C23" s="120" t="s">
        <v>261</v>
      </c>
      <c r="D23" s="120" t="s">
        <v>256</v>
      </c>
      <c r="E23" s="120" t="s">
        <v>212</v>
      </c>
      <c r="F23" s="121">
        <v>30</v>
      </c>
      <c r="G23" s="122">
        <v>399</v>
      </c>
      <c r="H23" s="123"/>
      <c r="I23" s="120" t="s">
        <v>257</v>
      </c>
      <c r="J23" s="123" t="s">
        <v>221</v>
      </c>
      <c r="K23" s="124" t="s">
        <v>262</v>
      </c>
      <c r="L23" s="125">
        <v>44324</v>
      </c>
      <c r="M23" s="54">
        <f t="shared" si="0"/>
        <v>13.3</v>
      </c>
    </row>
    <row r="24" spans="1:13" ht="45" x14ac:dyDescent="0.25">
      <c r="A24" s="119" t="s">
        <v>63</v>
      </c>
      <c r="B24" s="120" t="s">
        <v>223</v>
      </c>
      <c r="C24" s="120" t="s">
        <v>119</v>
      </c>
      <c r="D24" s="120" t="s">
        <v>256</v>
      </c>
      <c r="E24" s="120" t="s">
        <v>212</v>
      </c>
      <c r="F24" s="121">
        <v>60</v>
      </c>
      <c r="G24" s="122">
        <v>798</v>
      </c>
      <c r="H24" s="123"/>
      <c r="I24" s="120" t="s">
        <v>257</v>
      </c>
      <c r="J24" s="123" t="s">
        <v>221</v>
      </c>
      <c r="K24" s="124" t="s">
        <v>263</v>
      </c>
      <c r="L24" s="125">
        <v>44324</v>
      </c>
      <c r="M24" s="54">
        <f t="shared" si="0"/>
        <v>13.3</v>
      </c>
    </row>
    <row r="25" spans="1:13" ht="45" x14ac:dyDescent="0.25">
      <c r="A25" s="119" t="s">
        <v>63</v>
      </c>
      <c r="B25" s="120" t="s">
        <v>223</v>
      </c>
      <c r="C25" s="120" t="s">
        <v>264</v>
      </c>
      <c r="D25" s="120" t="s">
        <v>256</v>
      </c>
      <c r="E25" s="120" t="s">
        <v>212</v>
      </c>
      <c r="F25" s="121">
        <v>30</v>
      </c>
      <c r="G25" s="122">
        <v>399</v>
      </c>
      <c r="H25" s="123"/>
      <c r="I25" s="120" t="s">
        <v>257</v>
      </c>
      <c r="J25" s="123" t="s">
        <v>221</v>
      </c>
      <c r="K25" s="124" t="s">
        <v>265</v>
      </c>
      <c r="L25" s="125">
        <v>44324</v>
      </c>
      <c r="M25" s="54">
        <f t="shared" si="0"/>
        <v>13.3</v>
      </c>
    </row>
    <row r="26" spans="1:13" ht="45" x14ac:dyDescent="0.25">
      <c r="A26" s="119" t="s">
        <v>63</v>
      </c>
      <c r="B26" s="120" t="s">
        <v>223</v>
      </c>
      <c r="C26" s="120" t="s">
        <v>266</v>
      </c>
      <c r="D26" s="120" t="s">
        <v>267</v>
      </c>
      <c r="E26" s="120" t="s">
        <v>212</v>
      </c>
      <c r="F26" s="121">
        <v>60</v>
      </c>
      <c r="G26" s="122">
        <v>798</v>
      </c>
      <c r="H26" s="123"/>
      <c r="I26" s="120" t="s">
        <v>257</v>
      </c>
      <c r="J26" s="123" t="s">
        <v>221</v>
      </c>
      <c r="K26" s="124" t="s">
        <v>268</v>
      </c>
      <c r="L26" s="125">
        <v>44324</v>
      </c>
      <c r="M26" s="54">
        <f t="shared" si="0"/>
        <v>13.3</v>
      </c>
    </row>
    <row r="27" spans="1:13" ht="45" x14ac:dyDescent="0.25">
      <c r="A27" s="119" t="s">
        <v>63</v>
      </c>
      <c r="B27" s="120" t="s">
        <v>223</v>
      </c>
      <c r="C27" s="120" t="s">
        <v>269</v>
      </c>
      <c r="D27" s="120" t="s">
        <v>267</v>
      </c>
      <c r="E27" s="120" t="s">
        <v>212</v>
      </c>
      <c r="F27" s="121">
        <v>30</v>
      </c>
      <c r="G27" s="122">
        <v>399</v>
      </c>
      <c r="H27" s="123"/>
      <c r="I27" s="120" t="s">
        <v>257</v>
      </c>
      <c r="J27" s="123" t="s">
        <v>221</v>
      </c>
      <c r="K27" s="124" t="s">
        <v>270</v>
      </c>
      <c r="L27" s="125">
        <v>44324</v>
      </c>
      <c r="M27" s="54">
        <f t="shared" si="0"/>
        <v>13.3</v>
      </c>
    </row>
    <row r="28" spans="1:13" ht="60" x14ac:dyDescent="0.25">
      <c r="A28" s="119" t="s">
        <v>63</v>
      </c>
      <c r="B28" s="120" t="s">
        <v>223</v>
      </c>
      <c r="C28" s="120" t="s">
        <v>269</v>
      </c>
      <c r="D28" s="120" t="s">
        <v>267</v>
      </c>
      <c r="E28" s="120" t="s">
        <v>212</v>
      </c>
      <c r="F28" s="121">
        <v>30</v>
      </c>
      <c r="G28" s="122">
        <v>399</v>
      </c>
      <c r="H28" s="123"/>
      <c r="I28" s="120" t="s">
        <v>319</v>
      </c>
      <c r="J28" s="123" t="s">
        <v>320</v>
      </c>
      <c r="K28" s="124" t="s">
        <v>270</v>
      </c>
      <c r="L28" s="125">
        <v>45385</v>
      </c>
      <c r="M28" s="54">
        <f t="shared" si="0"/>
        <v>13.3</v>
      </c>
    </row>
    <row r="29" spans="1:13" ht="60" x14ac:dyDescent="0.25">
      <c r="A29" s="119" t="s">
        <v>63</v>
      </c>
      <c r="B29" s="120" t="s">
        <v>223</v>
      </c>
      <c r="C29" s="120" t="s">
        <v>266</v>
      </c>
      <c r="D29" s="120" t="s">
        <v>267</v>
      </c>
      <c r="E29" s="120" t="s">
        <v>212</v>
      </c>
      <c r="F29" s="121">
        <v>60</v>
      </c>
      <c r="G29" s="122">
        <v>798</v>
      </c>
      <c r="H29" s="123"/>
      <c r="I29" s="120" t="s">
        <v>319</v>
      </c>
      <c r="J29" s="123" t="s">
        <v>320</v>
      </c>
      <c r="K29" s="124" t="s">
        <v>268</v>
      </c>
      <c r="L29" s="125">
        <v>45385</v>
      </c>
      <c r="M29" s="54">
        <f t="shared" si="0"/>
        <v>13.3</v>
      </c>
    </row>
    <row r="30" spans="1:13" ht="60" x14ac:dyDescent="0.25">
      <c r="A30" s="119" t="s">
        <v>63</v>
      </c>
      <c r="B30" s="120" t="s">
        <v>223</v>
      </c>
      <c r="C30" s="120" t="s">
        <v>264</v>
      </c>
      <c r="D30" s="120" t="s">
        <v>267</v>
      </c>
      <c r="E30" s="120" t="s">
        <v>212</v>
      </c>
      <c r="F30" s="121">
        <v>30</v>
      </c>
      <c r="G30" s="122">
        <v>399</v>
      </c>
      <c r="H30" s="123"/>
      <c r="I30" s="120" t="s">
        <v>319</v>
      </c>
      <c r="J30" s="123" t="s">
        <v>320</v>
      </c>
      <c r="K30" s="124" t="s">
        <v>265</v>
      </c>
      <c r="L30" s="125">
        <v>45385</v>
      </c>
      <c r="M30" s="54">
        <f t="shared" si="0"/>
        <v>13.3</v>
      </c>
    </row>
    <row r="31" spans="1:13" ht="60" x14ac:dyDescent="0.25">
      <c r="A31" s="119" t="s">
        <v>63</v>
      </c>
      <c r="B31" s="120" t="s">
        <v>223</v>
      </c>
      <c r="C31" s="120" t="s">
        <v>255</v>
      </c>
      <c r="D31" s="120" t="s">
        <v>267</v>
      </c>
      <c r="E31" s="120" t="s">
        <v>212</v>
      </c>
      <c r="F31" s="121">
        <v>60</v>
      </c>
      <c r="G31" s="122">
        <v>798</v>
      </c>
      <c r="H31" s="123"/>
      <c r="I31" s="120" t="s">
        <v>319</v>
      </c>
      <c r="J31" s="123" t="s">
        <v>320</v>
      </c>
      <c r="K31" s="124" t="s">
        <v>258</v>
      </c>
      <c r="L31" s="125">
        <v>45385</v>
      </c>
      <c r="M31" s="54">
        <f t="shared" si="0"/>
        <v>13.3</v>
      </c>
    </row>
    <row r="32" spans="1:13" ht="60" x14ac:dyDescent="0.25">
      <c r="A32" s="119" t="s">
        <v>63</v>
      </c>
      <c r="B32" s="120" t="s">
        <v>223</v>
      </c>
      <c r="C32" s="120" t="s">
        <v>261</v>
      </c>
      <c r="D32" s="120" t="s">
        <v>267</v>
      </c>
      <c r="E32" s="120" t="s">
        <v>212</v>
      </c>
      <c r="F32" s="121">
        <v>30</v>
      </c>
      <c r="G32" s="122">
        <v>399</v>
      </c>
      <c r="H32" s="123"/>
      <c r="I32" s="120" t="s">
        <v>319</v>
      </c>
      <c r="J32" s="123" t="s">
        <v>320</v>
      </c>
      <c r="K32" s="124" t="s">
        <v>262</v>
      </c>
      <c r="L32" s="125">
        <v>45385</v>
      </c>
      <c r="M32" s="54">
        <f t="shared" si="0"/>
        <v>13.3</v>
      </c>
    </row>
    <row r="33" spans="1:13" ht="60" x14ac:dyDescent="0.25">
      <c r="A33" s="119" t="s">
        <v>63</v>
      </c>
      <c r="B33" s="120" t="s">
        <v>223</v>
      </c>
      <c r="C33" s="120" t="s">
        <v>119</v>
      </c>
      <c r="D33" s="120" t="s">
        <v>267</v>
      </c>
      <c r="E33" s="120" t="s">
        <v>212</v>
      </c>
      <c r="F33" s="121">
        <v>60</v>
      </c>
      <c r="G33" s="122">
        <v>798</v>
      </c>
      <c r="H33" s="123"/>
      <c r="I33" s="120" t="s">
        <v>319</v>
      </c>
      <c r="J33" s="123" t="s">
        <v>320</v>
      </c>
      <c r="K33" s="124" t="s">
        <v>263</v>
      </c>
      <c r="L33" s="125">
        <v>45385</v>
      </c>
      <c r="M33" s="54">
        <f t="shared" si="0"/>
        <v>13.3</v>
      </c>
    </row>
    <row r="34" spans="1:13" ht="45" x14ac:dyDescent="0.25">
      <c r="A34" s="119" t="s">
        <v>63</v>
      </c>
      <c r="B34" s="120" t="s">
        <v>227</v>
      </c>
      <c r="C34" s="120" t="s">
        <v>234</v>
      </c>
      <c r="D34" s="120" t="s">
        <v>229</v>
      </c>
      <c r="E34" s="120"/>
      <c r="F34" s="121">
        <v>10</v>
      </c>
      <c r="G34" s="122">
        <v>133.46</v>
      </c>
      <c r="H34" s="123"/>
      <c r="I34" s="120" t="s">
        <v>230</v>
      </c>
      <c r="J34" s="123" t="s">
        <v>221</v>
      </c>
      <c r="K34" s="124" t="s">
        <v>235</v>
      </c>
      <c r="L34" s="125">
        <v>44324</v>
      </c>
      <c r="M34" s="54">
        <f t="shared" si="0"/>
        <v>13.346</v>
      </c>
    </row>
    <row r="35" spans="1:13" ht="45" x14ac:dyDescent="0.25">
      <c r="A35" s="119" t="s">
        <v>63</v>
      </c>
      <c r="B35" s="120" t="s">
        <v>276</v>
      </c>
      <c r="C35" s="120" t="s">
        <v>281</v>
      </c>
      <c r="D35" s="120" t="s">
        <v>282</v>
      </c>
      <c r="E35" s="120"/>
      <c r="F35" s="121">
        <v>28</v>
      </c>
      <c r="G35" s="122">
        <v>373.7</v>
      </c>
      <c r="H35" s="123"/>
      <c r="I35" s="120" t="s">
        <v>279</v>
      </c>
      <c r="J35" s="123" t="s">
        <v>221</v>
      </c>
      <c r="K35" s="124" t="s">
        <v>283</v>
      </c>
      <c r="L35" s="125">
        <v>44324</v>
      </c>
      <c r="M35" s="54">
        <f t="shared" si="0"/>
        <v>13.346428571428572</v>
      </c>
    </row>
    <row r="36" spans="1:13" ht="45" x14ac:dyDescent="0.25">
      <c r="A36" s="119" t="s">
        <v>63</v>
      </c>
      <c r="B36" s="120" t="s">
        <v>276</v>
      </c>
      <c r="C36" s="120" t="s">
        <v>281</v>
      </c>
      <c r="D36" s="120" t="s">
        <v>285</v>
      </c>
      <c r="E36" s="120"/>
      <c r="F36" s="121">
        <v>28</v>
      </c>
      <c r="G36" s="122">
        <v>373.7</v>
      </c>
      <c r="H36" s="123"/>
      <c r="I36" s="120" t="s">
        <v>279</v>
      </c>
      <c r="J36" s="123" t="s">
        <v>221</v>
      </c>
      <c r="K36" s="124" t="s">
        <v>287</v>
      </c>
      <c r="L36" s="125">
        <v>44324</v>
      </c>
      <c r="M36" s="54">
        <f t="shared" si="0"/>
        <v>13.346428571428572</v>
      </c>
    </row>
    <row r="37" spans="1:13" ht="60" x14ac:dyDescent="0.25">
      <c r="A37" s="119" t="s">
        <v>63</v>
      </c>
      <c r="B37" s="120" t="s">
        <v>276</v>
      </c>
      <c r="C37" s="120" t="s">
        <v>292</v>
      </c>
      <c r="D37" s="120" t="s">
        <v>289</v>
      </c>
      <c r="E37" s="120" t="s">
        <v>212</v>
      </c>
      <c r="F37" s="121">
        <v>28</v>
      </c>
      <c r="G37" s="122">
        <v>381.46</v>
      </c>
      <c r="H37" s="123"/>
      <c r="I37" s="120" t="s">
        <v>279</v>
      </c>
      <c r="J37" s="123" t="s">
        <v>290</v>
      </c>
      <c r="K37" s="124" t="s">
        <v>293</v>
      </c>
      <c r="L37" s="125">
        <v>44440</v>
      </c>
      <c r="M37" s="54">
        <f t="shared" si="0"/>
        <v>13.623571428571427</v>
      </c>
    </row>
    <row r="38" spans="1:13" ht="60" x14ac:dyDescent="0.25">
      <c r="A38" s="119" t="s">
        <v>63</v>
      </c>
      <c r="B38" s="120" t="s">
        <v>348</v>
      </c>
      <c r="C38" s="120" t="s">
        <v>333</v>
      </c>
      <c r="D38" s="120" t="s">
        <v>349</v>
      </c>
      <c r="E38" s="120" t="s">
        <v>212</v>
      </c>
      <c r="F38" s="121">
        <v>30</v>
      </c>
      <c r="G38" s="122">
        <v>204.83</v>
      </c>
      <c r="H38" s="123"/>
      <c r="I38" s="120" t="s">
        <v>350</v>
      </c>
      <c r="J38" s="123" t="s">
        <v>351</v>
      </c>
      <c r="K38" s="124" t="s">
        <v>352</v>
      </c>
      <c r="L38" s="125">
        <v>46106</v>
      </c>
      <c r="M38" s="54">
        <f t="shared" ref="M38:M65" si="1">G38/F38*2</f>
        <v>13.655333333333335</v>
      </c>
    </row>
    <row r="39" spans="1:13" ht="60" x14ac:dyDescent="0.25">
      <c r="A39" s="119" t="s">
        <v>63</v>
      </c>
      <c r="B39" s="120" t="s">
        <v>348</v>
      </c>
      <c r="C39" s="120" t="s">
        <v>353</v>
      </c>
      <c r="D39" s="120" t="s">
        <v>349</v>
      </c>
      <c r="E39" s="120" t="s">
        <v>212</v>
      </c>
      <c r="F39" s="121">
        <v>60</v>
      </c>
      <c r="G39" s="122">
        <v>409.66</v>
      </c>
      <c r="H39" s="123"/>
      <c r="I39" s="120" t="s">
        <v>350</v>
      </c>
      <c r="J39" s="123" t="s">
        <v>351</v>
      </c>
      <c r="K39" s="124" t="s">
        <v>354</v>
      </c>
      <c r="L39" s="125">
        <v>46106</v>
      </c>
      <c r="M39" s="54">
        <f t="shared" si="1"/>
        <v>13.655333333333335</v>
      </c>
    </row>
    <row r="40" spans="1:13" ht="60" x14ac:dyDescent="0.25">
      <c r="A40" s="119" t="s">
        <v>63</v>
      </c>
      <c r="B40" s="120" t="s">
        <v>348</v>
      </c>
      <c r="C40" s="120" t="s">
        <v>362</v>
      </c>
      <c r="D40" s="120" t="s">
        <v>349</v>
      </c>
      <c r="E40" s="120" t="s">
        <v>212</v>
      </c>
      <c r="F40" s="121">
        <v>30</v>
      </c>
      <c r="G40" s="122">
        <v>204.83</v>
      </c>
      <c r="H40" s="123"/>
      <c r="I40" s="120" t="s">
        <v>350</v>
      </c>
      <c r="J40" s="123" t="s">
        <v>356</v>
      </c>
      <c r="K40" s="124" t="s">
        <v>363</v>
      </c>
      <c r="L40" s="125">
        <v>46112</v>
      </c>
      <c r="M40" s="54">
        <f t="shared" si="1"/>
        <v>13.655333333333335</v>
      </c>
    </row>
    <row r="41" spans="1:13" ht="60" x14ac:dyDescent="0.25">
      <c r="A41" s="119" t="s">
        <v>63</v>
      </c>
      <c r="B41" s="120" t="s">
        <v>348</v>
      </c>
      <c r="C41" s="120" t="s">
        <v>364</v>
      </c>
      <c r="D41" s="120" t="s">
        <v>349</v>
      </c>
      <c r="E41" s="120" t="s">
        <v>212</v>
      </c>
      <c r="F41" s="121">
        <v>60</v>
      </c>
      <c r="G41" s="122">
        <v>409.66</v>
      </c>
      <c r="H41" s="123"/>
      <c r="I41" s="120" t="s">
        <v>350</v>
      </c>
      <c r="J41" s="123" t="s">
        <v>356</v>
      </c>
      <c r="K41" s="124" t="s">
        <v>365</v>
      </c>
      <c r="L41" s="125">
        <v>46112</v>
      </c>
      <c r="M41" s="54">
        <f t="shared" si="1"/>
        <v>13.655333333333335</v>
      </c>
    </row>
    <row r="42" spans="1:13" ht="45" x14ac:dyDescent="0.25">
      <c r="A42" s="119" t="s">
        <v>63</v>
      </c>
      <c r="B42" s="120" t="s">
        <v>271</v>
      </c>
      <c r="C42" s="120" t="s">
        <v>272</v>
      </c>
      <c r="D42" s="120" t="s">
        <v>273</v>
      </c>
      <c r="E42" s="120" t="s">
        <v>212</v>
      </c>
      <c r="F42" s="121">
        <v>28</v>
      </c>
      <c r="G42" s="122">
        <v>199.7</v>
      </c>
      <c r="H42" s="123"/>
      <c r="I42" s="120" t="s">
        <v>274</v>
      </c>
      <c r="J42" s="123" t="s">
        <v>221</v>
      </c>
      <c r="K42" s="124" t="s">
        <v>275</v>
      </c>
      <c r="L42" s="125">
        <v>44324</v>
      </c>
      <c r="M42" s="54">
        <f t="shared" si="1"/>
        <v>14.264285714285714</v>
      </c>
    </row>
    <row r="43" spans="1:13" ht="75" x14ac:dyDescent="0.25">
      <c r="A43" s="119" t="s">
        <v>63</v>
      </c>
      <c r="B43" s="120" t="s">
        <v>310</v>
      </c>
      <c r="C43" s="120" t="s">
        <v>253</v>
      </c>
      <c r="D43" s="120" t="s">
        <v>311</v>
      </c>
      <c r="E43" s="120" t="s">
        <v>212</v>
      </c>
      <c r="F43" s="121">
        <v>28</v>
      </c>
      <c r="G43" s="122">
        <v>199.7</v>
      </c>
      <c r="H43" s="123"/>
      <c r="I43" s="120" t="s">
        <v>312</v>
      </c>
      <c r="J43" s="123" t="s">
        <v>313</v>
      </c>
      <c r="K43" s="124" t="s">
        <v>314</v>
      </c>
      <c r="L43" s="125">
        <v>45300</v>
      </c>
      <c r="M43" s="54">
        <f t="shared" si="1"/>
        <v>14.264285714285714</v>
      </c>
    </row>
    <row r="44" spans="1:13" ht="45" x14ac:dyDescent="0.25">
      <c r="A44" s="119" t="s">
        <v>63</v>
      </c>
      <c r="B44" s="120" t="s">
        <v>276</v>
      </c>
      <c r="C44" s="120" t="s">
        <v>277</v>
      </c>
      <c r="D44" s="120" t="s">
        <v>278</v>
      </c>
      <c r="E44" s="120"/>
      <c r="F44" s="121">
        <v>28</v>
      </c>
      <c r="G44" s="122">
        <v>207.18</v>
      </c>
      <c r="H44" s="123"/>
      <c r="I44" s="120" t="s">
        <v>279</v>
      </c>
      <c r="J44" s="123" t="s">
        <v>221</v>
      </c>
      <c r="K44" s="124" t="s">
        <v>280</v>
      </c>
      <c r="L44" s="125">
        <v>44324</v>
      </c>
      <c r="M44" s="54">
        <f t="shared" si="1"/>
        <v>14.79857142857143</v>
      </c>
    </row>
    <row r="45" spans="1:13" ht="45" x14ac:dyDescent="0.25">
      <c r="A45" s="119" t="s">
        <v>63</v>
      </c>
      <c r="B45" s="120" t="s">
        <v>276</v>
      </c>
      <c r="C45" s="120" t="s">
        <v>284</v>
      </c>
      <c r="D45" s="120" t="s">
        <v>285</v>
      </c>
      <c r="E45" s="120"/>
      <c r="F45" s="121">
        <v>28</v>
      </c>
      <c r="G45" s="122">
        <v>207.18</v>
      </c>
      <c r="H45" s="123"/>
      <c r="I45" s="120" t="s">
        <v>279</v>
      </c>
      <c r="J45" s="123" t="s">
        <v>221</v>
      </c>
      <c r="K45" s="124" t="s">
        <v>286</v>
      </c>
      <c r="L45" s="125">
        <v>44324</v>
      </c>
      <c r="M45" s="54">
        <f t="shared" si="1"/>
        <v>14.79857142857143</v>
      </c>
    </row>
    <row r="46" spans="1:13" ht="60" x14ac:dyDescent="0.25">
      <c r="A46" s="119" t="s">
        <v>63</v>
      </c>
      <c r="B46" s="120" t="s">
        <v>63</v>
      </c>
      <c r="C46" s="120" t="s">
        <v>326</v>
      </c>
      <c r="D46" s="120" t="s">
        <v>327</v>
      </c>
      <c r="E46" s="120" t="s">
        <v>212</v>
      </c>
      <c r="F46" s="121">
        <v>60</v>
      </c>
      <c r="G46" s="122">
        <v>443.96</v>
      </c>
      <c r="H46" s="123"/>
      <c r="I46" s="120" t="s">
        <v>328</v>
      </c>
      <c r="J46" s="123" t="s">
        <v>329</v>
      </c>
      <c r="K46" s="124" t="s">
        <v>330</v>
      </c>
      <c r="L46" s="125">
        <v>45653</v>
      </c>
      <c r="M46" s="54">
        <f t="shared" si="1"/>
        <v>14.798666666666666</v>
      </c>
    </row>
    <row r="47" spans="1:13" ht="45" x14ac:dyDescent="0.25">
      <c r="A47" s="119" t="s">
        <v>63</v>
      </c>
      <c r="B47" s="120" t="s">
        <v>63</v>
      </c>
      <c r="C47" s="120" t="s">
        <v>218</v>
      </c>
      <c r="D47" s="120" t="s">
        <v>219</v>
      </c>
      <c r="E47" s="120"/>
      <c r="F47" s="121">
        <v>28</v>
      </c>
      <c r="G47" s="122">
        <v>211.48</v>
      </c>
      <c r="H47" s="123"/>
      <c r="I47" s="120" t="s">
        <v>220</v>
      </c>
      <c r="J47" s="123" t="s">
        <v>221</v>
      </c>
      <c r="K47" s="124" t="s">
        <v>222</v>
      </c>
      <c r="L47" s="125">
        <v>44324</v>
      </c>
      <c r="M47" s="54">
        <f t="shared" si="1"/>
        <v>15.105714285714285</v>
      </c>
    </row>
    <row r="48" spans="1:13" ht="45" x14ac:dyDescent="0.25">
      <c r="A48" s="119" t="s">
        <v>63</v>
      </c>
      <c r="B48" s="120" t="s">
        <v>223</v>
      </c>
      <c r="C48" s="120" t="s">
        <v>224</v>
      </c>
      <c r="D48" s="120" t="s">
        <v>225</v>
      </c>
      <c r="E48" s="120" t="s">
        <v>212</v>
      </c>
      <c r="F48" s="121">
        <v>28</v>
      </c>
      <c r="G48" s="122">
        <v>211.48</v>
      </c>
      <c r="H48" s="123"/>
      <c r="I48" s="120" t="s">
        <v>220</v>
      </c>
      <c r="J48" s="123" t="s">
        <v>221</v>
      </c>
      <c r="K48" s="124" t="s">
        <v>226</v>
      </c>
      <c r="L48" s="125">
        <v>44324</v>
      </c>
      <c r="M48" s="54">
        <f t="shared" si="1"/>
        <v>15.105714285714285</v>
      </c>
    </row>
    <row r="49" spans="1:13" ht="45" x14ac:dyDescent="0.25">
      <c r="A49" s="119" t="s">
        <v>63</v>
      </c>
      <c r="B49" s="120" t="s">
        <v>236</v>
      </c>
      <c r="C49" s="120" t="s">
        <v>251</v>
      </c>
      <c r="D49" s="120" t="s">
        <v>238</v>
      </c>
      <c r="E49" s="120" t="s">
        <v>212</v>
      </c>
      <c r="F49" s="121">
        <v>28</v>
      </c>
      <c r="G49" s="122">
        <v>211.48</v>
      </c>
      <c r="H49" s="123"/>
      <c r="I49" s="120" t="s">
        <v>239</v>
      </c>
      <c r="J49" s="123" t="s">
        <v>221</v>
      </c>
      <c r="K49" s="124" t="s">
        <v>252</v>
      </c>
      <c r="L49" s="125">
        <v>44324</v>
      </c>
      <c r="M49" s="54">
        <f t="shared" si="1"/>
        <v>15.105714285714285</v>
      </c>
    </row>
    <row r="50" spans="1:13" ht="45" x14ac:dyDescent="0.25">
      <c r="A50" s="119" t="s">
        <v>63</v>
      </c>
      <c r="B50" s="120" t="s">
        <v>236</v>
      </c>
      <c r="C50" s="120" t="s">
        <v>253</v>
      </c>
      <c r="D50" s="120" t="s">
        <v>238</v>
      </c>
      <c r="E50" s="120" t="s">
        <v>212</v>
      </c>
      <c r="F50" s="121">
        <v>28</v>
      </c>
      <c r="G50" s="122">
        <v>211.48</v>
      </c>
      <c r="H50" s="123"/>
      <c r="I50" s="120" t="s">
        <v>239</v>
      </c>
      <c r="J50" s="123" t="s">
        <v>221</v>
      </c>
      <c r="K50" s="124" t="s">
        <v>254</v>
      </c>
      <c r="L50" s="125">
        <v>44324</v>
      </c>
      <c r="M50" s="54">
        <f t="shared" si="1"/>
        <v>15.105714285714285</v>
      </c>
    </row>
    <row r="51" spans="1:13" ht="60" x14ac:dyDescent="0.25">
      <c r="A51" s="119" t="s">
        <v>63</v>
      </c>
      <c r="B51" s="120" t="s">
        <v>276</v>
      </c>
      <c r="C51" s="120" t="s">
        <v>288</v>
      </c>
      <c r="D51" s="120" t="s">
        <v>289</v>
      </c>
      <c r="E51" s="120" t="s">
        <v>212</v>
      </c>
      <c r="F51" s="121">
        <v>28</v>
      </c>
      <c r="G51" s="122">
        <v>211.48</v>
      </c>
      <c r="H51" s="123"/>
      <c r="I51" s="120" t="s">
        <v>279</v>
      </c>
      <c r="J51" s="123" t="s">
        <v>290</v>
      </c>
      <c r="K51" s="124" t="s">
        <v>291</v>
      </c>
      <c r="L51" s="125">
        <v>44440</v>
      </c>
      <c r="M51" s="54">
        <f t="shared" si="1"/>
        <v>15.105714285714285</v>
      </c>
    </row>
    <row r="52" spans="1:13" ht="60" x14ac:dyDescent="0.25">
      <c r="A52" s="119" t="s">
        <v>63</v>
      </c>
      <c r="B52" s="120" t="s">
        <v>223</v>
      </c>
      <c r="C52" s="120" t="s">
        <v>300</v>
      </c>
      <c r="D52" s="120" t="s">
        <v>267</v>
      </c>
      <c r="E52" s="120" t="s">
        <v>212</v>
      </c>
      <c r="F52" s="121">
        <v>28</v>
      </c>
      <c r="G52" s="122">
        <v>211.48</v>
      </c>
      <c r="H52" s="123"/>
      <c r="I52" s="120" t="s">
        <v>220</v>
      </c>
      <c r="J52" s="123" t="s">
        <v>301</v>
      </c>
      <c r="K52" s="124" t="s">
        <v>302</v>
      </c>
      <c r="L52" s="125">
        <v>44789</v>
      </c>
      <c r="M52" s="54">
        <f t="shared" si="1"/>
        <v>15.105714285714285</v>
      </c>
    </row>
    <row r="53" spans="1:13" ht="60" x14ac:dyDescent="0.25">
      <c r="A53" s="119" t="s">
        <v>63</v>
      </c>
      <c r="B53" s="120" t="s">
        <v>223</v>
      </c>
      <c r="C53" s="120" t="s">
        <v>300</v>
      </c>
      <c r="D53" s="120" t="s">
        <v>267</v>
      </c>
      <c r="E53" s="120" t="s">
        <v>212</v>
      </c>
      <c r="F53" s="121">
        <v>28</v>
      </c>
      <c r="G53" s="122">
        <v>211.48</v>
      </c>
      <c r="H53" s="123"/>
      <c r="I53" s="120" t="s">
        <v>321</v>
      </c>
      <c r="J53" s="123" t="s">
        <v>322</v>
      </c>
      <c r="K53" s="124" t="s">
        <v>302</v>
      </c>
      <c r="L53" s="125">
        <v>45385</v>
      </c>
      <c r="M53" s="54">
        <f t="shared" si="1"/>
        <v>15.105714285714285</v>
      </c>
    </row>
    <row r="54" spans="1:13" ht="60" x14ac:dyDescent="0.25">
      <c r="A54" s="119" t="s">
        <v>63</v>
      </c>
      <c r="B54" s="120" t="s">
        <v>223</v>
      </c>
      <c r="C54" s="120" t="s">
        <v>323</v>
      </c>
      <c r="D54" s="120" t="s">
        <v>267</v>
      </c>
      <c r="E54" s="120" t="s">
        <v>212</v>
      </c>
      <c r="F54" s="121">
        <v>28</v>
      </c>
      <c r="G54" s="122">
        <v>211.48</v>
      </c>
      <c r="H54" s="123"/>
      <c r="I54" s="120" t="s">
        <v>321</v>
      </c>
      <c r="J54" s="123" t="s">
        <v>322</v>
      </c>
      <c r="K54" s="124" t="s">
        <v>226</v>
      </c>
      <c r="L54" s="125">
        <v>45385</v>
      </c>
      <c r="M54" s="54">
        <f t="shared" si="1"/>
        <v>15.105714285714285</v>
      </c>
    </row>
    <row r="55" spans="1:13" ht="45" x14ac:dyDescent="0.25">
      <c r="A55" s="119" t="s">
        <v>63</v>
      </c>
      <c r="B55" s="120" t="s">
        <v>236</v>
      </c>
      <c r="C55" s="120" t="s">
        <v>237</v>
      </c>
      <c r="D55" s="120" t="s">
        <v>238</v>
      </c>
      <c r="E55" s="120" t="s">
        <v>212</v>
      </c>
      <c r="F55" s="121">
        <v>60</v>
      </c>
      <c r="G55" s="122">
        <v>453.18</v>
      </c>
      <c r="H55" s="123"/>
      <c r="I55" s="120" t="s">
        <v>239</v>
      </c>
      <c r="J55" s="123" t="s">
        <v>221</v>
      </c>
      <c r="K55" s="124" t="s">
        <v>240</v>
      </c>
      <c r="L55" s="125">
        <v>44324</v>
      </c>
      <c r="M55" s="54">
        <f t="shared" si="1"/>
        <v>15.106</v>
      </c>
    </row>
    <row r="56" spans="1:13" ht="45" x14ac:dyDescent="0.25">
      <c r="A56" s="119" t="s">
        <v>63</v>
      </c>
      <c r="B56" s="120" t="s">
        <v>236</v>
      </c>
      <c r="C56" s="120" t="s">
        <v>249</v>
      </c>
      <c r="D56" s="120" t="s">
        <v>238</v>
      </c>
      <c r="E56" s="120" t="s">
        <v>212</v>
      </c>
      <c r="F56" s="121">
        <v>60</v>
      </c>
      <c r="G56" s="122">
        <v>453.18</v>
      </c>
      <c r="H56" s="123"/>
      <c r="I56" s="120" t="s">
        <v>239</v>
      </c>
      <c r="J56" s="123" t="s">
        <v>221</v>
      </c>
      <c r="K56" s="124" t="s">
        <v>250</v>
      </c>
      <c r="L56" s="125">
        <v>44324</v>
      </c>
      <c r="M56" s="54">
        <f t="shared" si="1"/>
        <v>15.106</v>
      </c>
    </row>
    <row r="57" spans="1:13" ht="45" x14ac:dyDescent="0.25">
      <c r="A57" s="119" t="s">
        <v>63</v>
      </c>
      <c r="B57" s="120" t="s">
        <v>236</v>
      </c>
      <c r="C57" s="120" t="s">
        <v>245</v>
      </c>
      <c r="D57" s="120" t="s">
        <v>238</v>
      </c>
      <c r="E57" s="120" t="s">
        <v>212</v>
      </c>
      <c r="F57" s="121">
        <v>56</v>
      </c>
      <c r="G57" s="122">
        <v>422.97</v>
      </c>
      <c r="H57" s="123"/>
      <c r="I57" s="120" t="s">
        <v>239</v>
      </c>
      <c r="J57" s="123" t="s">
        <v>221</v>
      </c>
      <c r="K57" s="124" t="s">
        <v>246</v>
      </c>
      <c r="L57" s="125">
        <v>44324</v>
      </c>
      <c r="M57" s="54">
        <f t="shared" si="1"/>
        <v>15.106071428571429</v>
      </c>
    </row>
    <row r="58" spans="1:13" ht="45" x14ac:dyDescent="0.25">
      <c r="A58" s="119" t="s">
        <v>63</v>
      </c>
      <c r="B58" s="120" t="s">
        <v>236</v>
      </c>
      <c r="C58" s="120" t="s">
        <v>247</v>
      </c>
      <c r="D58" s="120" t="s">
        <v>238</v>
      </c>
      <c r="E58" s="120" t="s">
        <v>212</v>
      </c>
      <c r="F58" s="121">
        <v>56</v>
      </c>
      <c r="G58" s="122">
        <v>422.97</v>
      </c>
      <c r="H58" s="123"/>
      <c r="I58" s="120" t="s">
        <v>239</v>
      </c>
      <c r="J58" s="123" t="s">
        <v>221</v>
      </c>
      <c r="K58" s="124" t="s">
        <v>248</v>
      </c>
      <c r="L58" s="125">
        <v>44324</v>
      </c>
      <c r="M58" s="54">
        <f t="shared" si="1"/>
        <v>15.106071428571429</v>
      </c>
    </row>
    <row r="59" spans="1:13" ht="45" x14ac:dyDescent="0.25">
      <c r="A59" s="119" t="s">
        <v>63</v>
      </c>
      <c r="B59" s="120" t="s">
        <v>236</v>
      </c>
      <c r="C59" s="120" t="s">
        <v>241</v>
      </c>
      <c r="D59" s="120" t="s">
        <v>238</v>
      </c>
      <c r="E59" s="120" t="s">
        <v>212</v>
      </c>
      <c r="F59" s="121">
        <v>42</v>
      </c>
      <c r="G59" s="122">
        <v>317.23</v>
      </c>
      <c r="H59" s="123"/>
      <c r="I59" s="120" t="s">
        <v>239</v>
      </c>
      <c r="J59" s="123" t="s">
        <v>221</v>
      </c>
      <c r="K59" s="124" t="s">
        <v>242</v>
      </c>
      <c r="L59" s="125">
        <v>44324</v>
      </c>
      <c r="M59" s="54">
        <f t="shared" si="1"/>
        <v>15.106190476190477</v>
      </c>
    </row>
    <row r="60" spans="1:13" ht="45" x14ac:dyDescent="0.25">
      <c r="A60" s="119" t="s">
        <v>63</v>
      </c>
      <c r="B60" s="120" t="s">
        <v>236</v>
      </c>
      <c r="C60" s="120" t="s">
        <v>243</v>
      </c>
      <c r="D60" s="120" t="s">
        <v>238</v>
      </c>
      <c r="E60" s="120" t="s">
        <v>212</v>
      </c>
      <c r="F60" s="121">
        <v>42</v>
      </c>
      <c r="G60" s="122">
        <v>317.23</v>
      </c>
      <c r="H60" s="123"/>
      <c r="I60" s="120" t="s">
        <v>239</v>
      </c>
      <c r="J60" s="123" t="s">
        <v>221</v>
      </c>
      <c r="K60" s="124" t="s">
        <v>244</v>
      </c>
      <c r="L60" s="125">
        <v>44324</v>
      </c>
      <c r="M60" s="54">
        <f t="shared" si="1"/>
        <v>15.106190476190477</v>
      </c>
    </row>
    <row r="61" spans="1:13" ht="60" x14ac:dyDescent="0.25">
      <c r="A61" s="119" t="s">
        <v>63</v>
      </c>
      <c r="B61" s="120" t="s">
        <v>63</v>
      </c>
      <c r="C61" s="120" t="s">
        <v>303</v>
      </c>
      <c r="D61" s="120" t="s">
        <v>304</v>
      </c>
      <c r="E61" s="120" t="s">
        <v>212</v>
      </c>
      <c r="F61" s="121">
        <v>30</v>
      </c>
      <c r="G61" s="122">
        <v>231.7</v>
      </c>
      <c r="H61" s="123"/>
      <c r="I61" s="120" t="s">
        <v>305</v>
      </c>
      <c r="J61" s="123" t="s">
        <v>306</v>
      </c>
      <c r="K61" s="124" t="s">
        <v>307</v>
      </c>
      <c r="L61" s="125">
        <v>45016</v>
      </c>
      <c r="M61" s="54">
        <f t="shared" si="1"/>
        <v>15.446666666666665</v>
      </c>
    </row>
    <row r="62" spans="1:13" ht="30" x14ac:dyDescent="0.25">
      <c r="A62" s="119" t="s">
        <v>63</v>
      </c>
      <c r="B62" s="120" t="s">
        <v>63</v>
      </c>
      <c r="C62" s="120" t="s">
        <v>308</v>
      </c>
      <c r="D62" s="120" t="s">
        <v>304</v>
      </c>
      <c r="E62" s="120" t="s">
        <v>212</v>
      </c>
      <c r="F62" s="121">
        <v>30</v>
      </c>
      <c r="G62" s="122">
        <v>231.7</v>
      </c>
      <c r="H62" s="123"/>
      <c r="I62" s="120" t="s">
        <v>309</v>
      </c>
      <c r="J62" s="123" t="s">
        <v>306</v>
      </c>
      <c r="K62" s="124" t="s">
        <v>307</v>
      </c>
      <c r="L62" s="125">
        <v>45016</v>
      </c>
      <c r="M62" s="54">
        <f t="shared" si="1"/>
        <v>15.446666666666665</v>
      </c>
    </row>
    <row r="63" spans="1:13" ht="60" x14ac:dyDescent="0.25">
      <c r="A63" s="119" t="s">
        <v>63</v>
      </c>
      <c r="B63" s="120" t="s">
        <v>63</v>
      </c>
      <c r="C63" s="120" t="s">
        <v>303</v>
      </c>
      <c r="D63" s="120" t="s">
        <v>324</v>
      </c>
      <c r="E63" s="120" t="s">
        <v>212</v>
      </c>
      <c r="F63" s="121">
        <v>30</v>
      </c>
      <c r="G63" s="122">
        <v>241</v>
      </c>
      <c r="H63" s="123"/>
      <c r="I63" s="120" t="s">
        <v>305</v>
      </c>
      <c r="J63" s="123" t="s">
        <v>325</v>
      </c>
      <c r="K63" s="124" t="s">
        <v>307</v>
      </c>
      <c r="L63" s="125">
        <v>45471</v>
      </c>
      <c r="M63" s="54">
        <f t="shared" si="1"/>
        <v>16.066666666666666</v>
      </c>
    </row>
    <row r="64" spans="1:13" ht="60" x14ac:dyDescent="0.25">
      <c r="A64" s="119" t="s">
        <v>63</v>
      </c>
      <c r="B64" s="120" t="s">
        <v>63</v>
      </c>
      <c r="C64" s="120" t="s">
        <v>303</v>
      </c>
      <c r="D64" s="120" t="s">
        <v>324</v>
      </c>
      <c r="E64" s="120" t="s">
        <v>212</v>
      </c>
      <c r="F64" s="121">
        <v>30</v>
      </c>
      <c r="G64" s="122">
        <v>243.9</v>
      </c>
      <c r="H64" s="123"/>
      <c r="I64" s="120" t="s">
        <v>305</v>
      </c>
      <c r="J64" s="123" t="s">
        <v>331</v>
      </c>
      <c r="K64" s="124" t="s">
        <v>307</v>
      </c>
      <c r="L64" s="125">
        <v>45792</v>
      </c>
      <c r="M64" s="54">
        <f t="shared" si="1"/>
        <v>16.260000000000002</v>
      </c>
    </row>
    <row r="65" spans="1:13" ht="60" x14ac:dyDescent="0.25">
      <c r="A65" s="119" t="s">
        <v>63</v>
      </c>
      <c r="B65" s="120" t="s">
        <v>63</v>
      </c>
      <c r="C65" s="120" t="s">
        <v>303</v>
      </c>
      <c r="D65" s="120" t="s">
        <v>324</v>
      </c>
      <c r="E65" s="120" t="s">
        <v>212</v>
      </c>
      <c r="F65" s="121">
        <v>30</v>
      </c>
      <c r="G65" s="122">
        <v>252.6</v>
      </c>
      <c r="H65" s="123"/>
      <c r="I65" s="120" t="s">
        <v>305</v>
      </c>
      <c r="J65" s="123" t="s">
        <v>366</v>
      </c>
      <c r="K65" s="124" t="s">
        <v>307</v>
      </c>
      <c r="L65" s="125">
        <v>46177</v>
      </c>
      <c r="M65" s="54">
        <f t="shared" si="1"/>
        <v>16.84</v>
      </c>
    </row>
  </sheetData>
  <autoFilter ref="A1:M65">
    <sortState ref="A2:M65">
      <sortCondition ref="M1:M65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Кузмичева Наталья Константиновна</dc:creator>
  <cp:lastModifiedBy>Балакина Мария Сергеевна</cp:lastModifiedBy>
  <cp:revision>22</cp:revision>
  <dcterms:created xsi:type="dcterms:W3CDTF">2006-09-28T05:33:49Z</dcterms:created>
  <dcterms:modified xsi:type="dcterms:W3CDTF">2026-07-02T12:52:12Z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