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ПК и смартфоны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Лист1!$A$1:$AD$21</definedName>
  </definedNames>
  <calcPr calcId="152511"/>
</workbook>
</file>

<file path=xl/calcChain.xml><?xml version="1.0" encoding="utf-8"?>
<calcChain xmlns="http://schemas.openxmlformats.org/spreadsheetml/2006/main">
  <c r="AD14" i="1" l="1"/>
  <c r="AC13" i="1"/>
  <c r="AD13" i="1" s="1"/>
  <c r="AA13" i="1" l="1"/>
  <c r="AB13" i="1" s="1"/>
  <c r="I14" i="1" l="1"/>
  <c r="H14" i="1"/>
  <c r="G14" i="1"/>
  <c r="AC12" i="1" l="1"/>
  <c r="AD12" i="1" s="1"/>
  <c r="C15" i="1" s="1"/>
  <c r="AA12" i="1" l="1"/>
  <c r="AB12" i="1" s="1"/>
</calcChain>
</file>

<file path=xl/sharedStrings.xml><?xml version="1.0" encoding="utf-8"?>
<sst xmlns="http://schemas.openxmlformats.org/spreadsheetml/2006/main" count="102" uniqueCount="65">
  <si>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</si>
  <si>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</si>
  <si>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</si>
  <si>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</si>
  <si>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</si>
  <si>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</si>
  <si>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</si>
  <si>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</si>
  <si>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</si>
  <si>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</si>
  <si>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</si>
  <si>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</si>
  <si>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</si>
  <si>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</si>
  <si>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</si>
  <si>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</si>
  <si>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</si>
  <si>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</si>
  <si>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</si>
  <si>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</si>
  <si>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</si>
  <si>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</si>
  <si>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</si>
  <si>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</si>
  <si>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</si>
  <si>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</si>
  <si>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</si>
  <si>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</si>
  <si>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</si>
  <si>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</si>
  <si>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</si>
  <si>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</si>
  <si>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</si>
  <si>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</si>
  <si>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</si>
  <si>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</si>
  <si>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</si>
  <si>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</si>
  <si>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</si>
  <si>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</si>
  <si>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</si>
  <si>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</si>
  <si>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</si>
  <si>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</si>
  <si>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</si>
  <si>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</si>
  <si>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</si>
  <si>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</si>
  <si>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</si>
  <si>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</si>
  <si>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</si>
  <si>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</si>
  <si>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</si>
  <si>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</si>
  <si>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</si>
  <si>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</si>
  <si>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</si>
  <si>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</si>
  <si>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Поставка смартфонов и источников бесперебойного питания (ИБП) для нужд ФГБУ "Государственный заповедник "Утриш"</t>
  </si>
  <si>
    <t>26.30.22.110</t>
  </si>
  <si>
    <t>штука</t>
  </si>
  <si>
    <t>Смартфон</t>
  </si>
  <si>
    <t>Источник бесперебойного питания</t>
  </si>
  <si>
    <t>Дата подготовки обоснования НМЦК:  26.05.2026</t>
  </si>
  <si>
    <t>26.20.40.111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</si>
</sst>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workbookViewId="0">
      <selection activeCell="A14" sqref="A14:F14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38" t="s">
        <v>2</v>
      </c>
      <c r="B6" s="39"/>
      <c r="C6" s="40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2"/>
    </row>
    <row r="7" spans="1:32" ht="45" customHeight="1" x14ac:dyDescent="0.25">
      <c r="A7" s="38" t="s">
        <v>3</v>
      </c>
      <c r="B7" s="39"/>
      <c r="C7" s="43" t="s">
        <v>52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5"/>
    </row>
    <row r="8" spans="1:32" ht="42.75" customHeight="1" x14ac:dyDescent="0.25">
      <c r="A8" s="46" t="s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8"/>
    </row>
    <row r="9" spans="1:32" ht="120" customHeight="1" x14ac:dyDescent="0.25">
      <c r="A9" s="49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1"/>
    </row>
    <row r="10" spans="1:32" ht="33" customHeight="1" x14ac:dyDescent="0.25">
      <c r="A10" s="38" t="s">
        <v>6</v>
      </c>
      <c r="B10" s="38" t="s">
        <v>7</v>
      </c>
      <c r="C10" s="55"/>
      <c r="D10" s="52" t="s">
        <v>8</v>
      </c>
      <c r="E10" s="38" t="s">
        <v>9</v>
      </c>
      <c r="F10" s="52" t="s">
        <v>10</v>
      </c>
      <c r="G10" s="25" t="s">
        <v>53</v>
      </c>
      <c r="H10" s="25" t="s">
        <v>54</v>
      </c>
      <c r="I10" s="25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52" t="s">
        <v>30</v>
      </c>
      <c r="AD10" s="10" t="s">
        <v>31</v>
      </c>
    </row>
    <row r="11" spans="1:32" ht="51" customHeight="1" x14ac:dyDescent="0.25">
      <c r="A11" s="54"/>
      <c r="B11" s="56"/>
      <c r="C11" s="57"/>
      <c r="D11" s="53"/>
      <c r="E11" s="54"/>
      <c r="F11" s="53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3"/>
      <c r="AD11" s="12"/>
    </row>
    <row r="12" spans="1:32" ht="52.5" customHeight="1" x14ac:dyDescent="0.25">
      <c r="A12" s="6" t="s">
        <v>33</v>
      </c>
      <c r="B12" s="61" t="s">
        <v>61</v>
      </c>
      <c r="C12" s="62"/>
      <c r="D12" s="24" t="s">
        <v>59</v>
      </c>
      <c r="E12" s="22" t="s">
        <v>60</v>
      </c>
      <c r="F12" s="23">
        <v>2</v>
      </c>
      <c r="G12" s="31">
        <v>10000</v>
      </c>
      <c r="H12" s="26">
        <v>15900</v>
      </c>
      <c r="I12" s="26">
        <v>11800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3023.7945256470935</v>
      </c>
      <c r="AB12" s="7">
        <f>AA12/AC12*100</f>
        <v>24.06202540302727</v>
      </c>
      <c r="AC12" s="32">
        <f>AVERAGE(G12:I12)</f>
        <v>12566.666666666666</v>
      </c>
      <c r="AD12" s="13">
        <f>AC12*F12</f>
        <v>25133.333333333332</v>
      </c>
      <c r="AE12" s="1"/>
      <c r="AF12" s="1"/>
    </row>
    <row r="13" spans="1:32" ht="52.5" customHeight="1" x14ac:dyDescent="0.25">
      <c r="A13" s="36">
        <v>2</v>
      </c>
      <c r="B13" s="61" t="s">
        <v>62</v>
      </c>
      <c r="C13" s="62"/>
      <c r="D13" s="24" t="s">
        <v>64</v>
      </c>
      <c r="E13" s="34" t="s">
        <v>60</v>
      </c>
      <c r="F13" s="23">
        <v>2</v>
      </c>
      <c r="G13" s="31">
        <v>74400</v>
      </c>
      <c r="H13" s="26">
        <v>87200</v>
      </c>
      <c r="I13" s="26">
        <v>83429</v>
      </c>
      <c r="J13" s="8" t="s">
        <v>34</v>
      </c>
      <c r="K13" s="8" t="s">
        <v>35</v>
      </c>
      <c r="L13" s="8" t="s">
        <v>36</v>
      </c>
      <c r="M13" s="8" t="s">
        <v>37</v>
      </c>
      <c r="N13" s="8" t="s">
        <v>38</v>
      </c>
      <c r="O13" s="8" t="s">
        <v>39</v>
      </c>
      <c r="P13" s="8" t="s">
        <v>40</v>
      </c>
      <c r="Q13" s="8" t="s">
        <v>41</v>
      </c>
      <c r="R13" s="8" t="s">
        <v>42</v>
      </c>
      <c r="S13" s="8" t="s">
        <v>43</v>
      </c>
      <c r="T13" s="8" t="s">
        <v>44</v>
      </c>
      <c r="U13" s="8" t="s">
        <v>45</v>
      </c>
      <c r="V13" s="8" t="s">
        <v>46</v>
      </c>
      <c r="W13" s="8" t="s">
        <v>47</v>
      </c>
      <c r="X13" s="8" t="s">
        <v>48</v>
      </c>
      <c r="Y13" s="8" t="s">
        <v>49</v>
      </c>
      <c r="Z13" s="8" t="s">
        <v>50</v>
      </c>
      <c r="AA13" s="35">
        <f>SQRT(((SUM((POWER(G13-AC13,2)),(POWER(H13-AC13,2)),(POWER(I13-AC13,2)))/(COLUMNS(G13:I13)-1))))</f>
        <v>6577.5284365279131</v>
      </c>
      <c r="AB13" s="35">
        <f>AA13/AC13*100</f>
        <v>8.0531632213263489</v>
      </c>
      <c r="AC13" s="35">
        <f>AVERAGE(G13:I13)</f>
        <v>81676.333333333328</v>
      </c>
      <c r="AD13" s="13">
        <f>AC13*F13</f>
        <v>163352.66666666666</v>
      </c>
      <c r="AE13" s="1"/>
      <c r="AF13" s="1"/>
    </row>
    <row r="14" spans="1:32" x14ac:dyDescent="0.25">
      <c r="A14" s="63"/>
      <c r="B14" s="64"/>
      <c r="C14" s="64"/>
      <c r="D14" s="64"/>
      <c r="E14" s="64"/>
      <c r="F14" s="65"/>
      <c r="G14" s="33">
        <f>F12*G12</f>
        <v>20000</v>
      </c>
      <c r="H14" s="14">
        <f>F12*H12</f>
        <v>31800</v>
      </c>
      <c r="I14" s="14">
        <f>F12*I12</f>
        <v>23600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C14" s="6" t="s">
        <v>51</v>
      </c>
      <c r="AD14" s="13">
        <f>SUM(AD12:AD13)</f>
        <v>188486</v>
      </c>
    </row>
    <row r="15" spans="1:32" ht="27.75" customHeight="1" x14ac:dyDescent="0.25">
      <c r="A15" s="67" t="s">
        <v>56</v>
      </c>
      <c r="B15" s="68"/>
      <c r="C15" s="29">
        <f>AD14</f>
        <v>188486</v>
      </c>
      <c r="D15" s="30" t="s">
        <v>57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</row>
    <row r="16" spans="1:32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</row>
    <row r="17" spans="1:30" x14ac:dyDescent="0.25">
      <c r="A17" s="59" t="s">
        <v>63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</row>
    <row r="18" spans="1:30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ht="12" customHeight="1" x14ac:dyDescent="0.25">
      <c r="A19" s="16"/>
      <c r="B19" s="16"/>
      <c r="C19" s="16"/>
      <c r="D19" s="16"/>
      <c r="E19" s="16"/>
      <c r="F19" s="1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/>
      <c r="AB19"/>
      <c r="AC19"/>
    </row>
    <row r="20" spans="1:30" ht="15.75" x14ac:dyDescent="0.25">
      <c r="A20" s="19"/>
    </row>
  </sheetData>
  <mergeCells count="20">
    <mergeCell ref="A18:AD18"/>
    <mergeCell ref="A17:AD17"/>
    <mergeCell ref="B12:C12"/>
    <mergeCell ref="A14:F14"/>
    <mergeCell ref="A16:AD16"/>
    <mergeCell ref="A15:B15"/>
    <mergeCell ref="B13:C13"/>
    <mergeCell ref="A8:AD8"/>
    <mergeCell ref="A9:AD9"/>
    <mergeCell ref="AC10:AC11"/>
    <mergeCell ref="F10:F11"/>
    <mergeCell ref="E10:E11"/>
    <mergeCell ref="A10:A11"/>
    <mergeCell ref="D10:D11"/>
    <mergeCell ref="B10:C11"/>
    <mergeCell ref="A3:AD3"/>
    <mergeCell ref="A6:B6"/>
    <mergeCell ref="C6:AD6"/>
    <mergeCell ref="A7:B7"/>
    <mergeCell ref="C7:AD7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2026-05-26T12:13:41Z</dcterms:modified>
</cp:coreProperties>
</file>