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lh\dfs\_Документы\07_ФЭО\Закупки 2026\п.4 ст.93 до 600\Повышение квалификации\УГЛТУ Серкова\"/>
    </mc:Choice>
  </mc:AlternateContent>
  <xr:revisionPtr revIDLastSave="0" documentId="13_ncr:1_{15D223B4-87F7-4EC2-929A-2C936B1D51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 (2)" sheetId="7" r:id="rId1"/>
  </sheets>
  <definedNames>
    <definedName name="_Toc277247154" localSheetId="0">'Лист1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7" l="1"/>
  <c r="L9" i="7" s="1"/>
  <c r="M9" i="7" s="1"/>
  <c r="N9" i="7" s="1"/>
  <c r="H9" i="7"/>
  <c r="I9" i="7" s="1"/>
  <c r="J9" i="7" s="1"/>
  <c r="N10" i="7" l="1"/>
</calcChain>
</file>

<file path=xl/sharedStrings.xml><?xml version="1.0" encoding="utf-8"?>
<sst xmlns="http://schemas.openxmlformats.org/spreadsheetml/2006/main" count="39" uniqueCount="39">
  <si>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</si>
  <si>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</si>
  <si>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</si>
  <si>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</si>
  <si>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</si>
  <si>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</si>
  <si>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</si>
  <si>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НМЦК,  определяемая методом сопоставимых рыночных цен (анализа рынка)*</t>
  </si>
  <si>
    <t>НМЦК контракта с учетом округления цены за единицу (руб.)</t>
  </si>
  <si>
    <t>Оценка однородности совокупности значений выявленных цен, используемых в расчете НМЦК</t>
  </si>
  <si>
    <t xml:space="preserve"> 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</si>
  <si>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</si>
  <si>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Метод сопоставимых рыночных цен (анализа рынка) является приоритетным для определения и обоснования НМЦК.</t>
  </si>
  <si>
    <t>n – количество значений, используемых в расчете;</t>
  </si>
  <si>
    <t>i – номер источника ценовой информации;</t>
  </si>
  <si>
    <t>Цi –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выполнения работ, оказания услуг.</t>
  </si>
  <si>
    <t>Значение коэффициентов вариации – менее 33%, следовательно, совокупность цен принимается однородной.</t>
  </si>
  <si>
    <t>Итого</t>
  </si>
  <si>
    <t>Расчет НМЦК по формуле:</t>
  </si>
  <si>
    <t>v – количество закупаемого товара (работы, услуги);</t>
  </si>
  <si>
    <t>НМЦК – начальная (максимальная) цена контракта, определяемая методом сопоставимых рыночных цен (анализа рынка);</t>
  </si>
  <si>
    <t>Расчет среднего квадратичного отклонения производится по формуле:</t>
  </si>
  <si>
    <t>Расчет коэффициента вариации производится по формуле:</t>
  </si>
  <si>
    <t>Дата :</t>
  </si>
  <si>
    <t>Расчёт начальной (максимальной) цены контракта (НМЦК)</t>
  </si>
  <si>
    <t>№ п/п</t>
  </si>
  <si>
    <t>Используемый метод определения НМЦК с обоснованием:</t>
  </si>
  <si>
    <t>Цена за ед., предложенная Поставщиком № 1 (Ц1)</t>
  </si>
  <si>
    <t xml:space="preserve">Цена за ед., предложенная Поставщиком № 2 (Ц2) 
</t>
  </si>
  <si>
    <t>Цена за ед., предложенная Поставщиком №3 (Ц3)</t>
  </si>
  <si>
    <r>
      <t xml:space="preserve">
Средняя арифметическая величина за ед. </t>
    </r>
    <r>
      <rPr>
        <sz val="10"/>
        <color indexed="8"/>
        <rFont val="Times New Roman"/>
        <family val="1"/>
        <charset val="204"/>
      </rPr>
      <t>&lt;Ц&gt;=(Ц1+Ц2+Ц3)/3</t>
    </r>
  </si>
  <si>
    <r>
      <t xml:space="preserve">Коэффициент вариации </t>
    </r>
    <r>
      <rPr>
        <sz val="10"/>
        <color indexed="8"/>
        <rFont val="Times New Roman"/>
        <family val="1"/>
        <charset val="204"/>
      </rPr>
      <t xml:space="preserve">(KV) KV=σ/&lt;Ц&gt;*100) </t>
    </r>
    <r>
      <rPr>
        <b/>
        <sz val="10"/>
        <color indexed="8"/>
        <rFont val="Times New Roman"/>
        <family val="1"/>
        <charset val="204"/>
      </rPr>
      <t xml:space="preserve">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</si>
  <si>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
 V*(Ц1+ Ц2+ Ц3)/3</t>
    </r>
  </si>
  <si>
    <t>При определении НМЦК контракта Заказчик руководствуется  ст. 22 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</si>
  <si>
    <t>Обоснование начальной (максимальной) цены договора</t>
  </si>
  <si>
    <t>Предмет договора: оказание услуг по дополнительной профессиональной программе переподготовки "Лесное дело"</t>
  </si>
  <si>
    <t>оказание услуг по дополнительной профессиональной программе переподготовки "Лесное дело"</t>
  </si>
  <si>
    <t>усл</t>
  </si>
  <si>
    <t>На основании проведенного анализа рынка и расчетов, НМЦК составляет: 45 893 (Сорок пять тысяч восемьсот девяносто три) рубля 33 копейки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</si>
</sst>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3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3" fontId="6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4" fontId="6" fillId="0" borderId="1" xfId="0" applyNumberFormat="1" applyFont="1" applyBorder="1" applyAlignment="1">
      <alignment horizontal="left" vertical="center" wrapText="1"/>
    </xf>
    <xf numFmtId="2" fontId="0" fillId="0" borderId="0" xfId="0" applyNumberFormat="1" applyFont="1"/>
    <xf numFmtId="4" fontId="0" fillId="0" borderId="0" xfId="0" applyNumberFormat="1" applyFont="1"/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14" fontId="9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justify"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12</xdr:row>
      <xdr:rowOff>66675</xdr:rowOff>
    </xdr:from>
    <xdr:to>
      <xdr:col>1</xdr:col>
      <xdr:colOff>952500</xdr:colOff>
      <xdr:row>15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839825"/>
          <a:ext cx="133350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20</xdr:row>
      <xdr:rowOff>180975</xdr:rowOff>
    </xdr:from>
    <xdr:to>
      <xdr:col>1</xdr:col>
      <xdr:colOff>828675</xdr:colOff>
      <xdr:row>24</xdr:row>
      <xdr:rowOff>9525</xdr:rowOff>
    </xdr:to>
    <xdr:pic>
      <xdr:nvPicPr>
        <xdr:cNvPr id="3" name="-541892" descr="http://1gzakaz.ru/system/content/image/62/1/-541892/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840075"/>
          <a:ext cx="12573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26</xdr:row>
      <xdr:rowOff>9525</xdr:rowOff>
    </xdr:from>
    <xdr:to>
      <xdr:col>1</xdr:col>
      <xdr:colOff>542925</xdr:colOff>
      <xdr:row>28</xdr:row>
      <xdr:rowOff>38100</xdr:rowOff>
    </xdr:to>
    <xdr:pic>
      <xdr:nvPicPr>
        <xdr:cNvPr id="4" name="-541895" descr="http://1gzakaz.ru/system/content/image/62/1/-541895/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811625"/>
          <a:ext cx="9429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904875</xdr:colOff>
      <xdr:row>7</xdr:row>
      <xdr:rowOff>790575</xdr:rowOff>
    </xdr:from>
    <xdr:to>
      <xdr:col>9</xdr:col>
      <xdr:colOff>0</xdr:colOff>
      <xdr:row>7</xdr:row>
      <xdr:rowOff>790575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8524875"/>
          <a:ext cx="60960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152400</xdr:colOff>
      <xdr:row>7</xdr:row>
      <xdr:rowOff>1133475</xdr:rowOff>
    </xdr:from>
    <xdr:to>
      <xdr:col>10</xdr:col>
      <xdr:colOff>4445</xdr:colOff>
      <xdr:row>7</xdr:row>
      <xdr:rowOff>1133475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8867775"/>
          <a:ext cx="461645" cy="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</xdr:colOff>
      <xdr:row>7</xdr:row>
      <xdr:rowOff>2178842</xdr:rowOff>
    </xdr:from>
    <xdr:to>
      <xdr:col>10</xdr:col>
      <xdr:colOff>609599</xdr:colOff>
      <xdr:row>7</xdr:row>
      <xdr:rowOff>1616867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7562" y="9513092"/>
          <a:ext cx="585787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23812</xdr:colOff>
      <xdr:row>12</xdr:row>
      <xdr:rowOff>0</xdr:rowOff>
    </xdr:from>
    <xdr:to>
      <xdr:col>1</xdr:col>
      <xdr:colOff>628649</xdr:colOff>
      <xdr:row>12</xdr:row>
      <xdr:rowOff>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13773150"/>
          <a:ext cx="1147762" cy="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zoomScale="110" zoomScaleNormal="110" workbookViewId="0">
      <selection activeCell="I15" sqref="I15"/>
    </sheetView>
  </sheetViews>
  <sheetFormatPr defaultRowHeight="15" x14ac:dyDescent="0.25"/>
  <cols>
    <col min="1" max="1" width="8.140625" customWidth="1"/>
    <col min="2" max="2" width="28.7109375" customWidth="1"/>
    <col min="3" max="4" width="8.5703125" customWidth="1"/>
    <col min="5" max="8" width="11.85546875" customWidth="1"/>
    <col min="11" max="11" width="14.42578125" customWidth="1"/>
    <col min="12" max="12" width="9.7109375" customWidth="1"/>
    <col min="13" max="13" width="13.85546875" customWidth="1"/>
    <col min="14" max="14" width="11.28515625" customWidth="1"/>
  </cols>
  <sheetData>
    <row r="1" spans="1:14" ht="34.5" customHeight="1" x14ac:dyDescent="0.25">
      <c r="A1" s="36" t="s">
        <v>34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 x14ac:dyDescent="0.25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3.25" customHeight="1" x14ac:dyDescent="0.25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48" customHeight="1" x14ac:dyDescent="0.25">
      <c r="A4" s="39" t="s">
        <v>11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24.75" customHeight="1" x14ac:dyDescent="0.25">
      <c r="A5" s="40" t="s">
        <v>12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x14ac:dyDescent="0.25">
      <c r="A6" s="41" t="s">
        <v>24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 ht="30" customHeight="1" x14ac:dyDescent="0.25">
      <c r="A7" s="42" t="s">
        <v>25</v>
      </c>
      <c r="B7" s="42" t="s">
        <v>1</v>
      </c>
      <c r="C7" s="42" t="s">
        <v>0</v>
      </c>
      <c r="D7" s="42" t="s">
        <v>2</v>
      </c>
      <c r="E7" s="43" t="s">
        <v>3</v>
      </c>
      <c r="F7" s="43"/>
      <c r="G7" s="43"/>
      <c r="H7" s="44" t="s">
        <v>9</v>
      </c>
      <c r="I7" s="44"/>
      <c r="J7" s="44"/>
      <c r="K7" s="45" t="s">
        <v>7</v>
      </c>
      <c r="L7" s="45"/>
      <c r="M7" s="45"/>
      <c r="N7" s="45"/>
    </row>
    <row r="8" spans="1:14" ht="127.5" x14ac:dyDescent="0.25">
      <c r="A8" s="42"/>
      <c r="B8" s="42"/>
      <c r="C8" s="42"/>
      <c r="D8" s="42"/>
      <c r="E8" s="4" t="s">
        <v>27</v>
      </c>
      <c r="F8" s="5" t="s">
        <v>28</v>
      </c>
      <c r="G8" s="5" t="s">
        <v>29</v>
      </c>
      <c r="H8" s="10" t="s">
        <v>30</v>
      </c>
      <c r="I8" s="10" t="s">
        <v>4</v>
      </c>
      <c r="J8" s="6" t="s">
        <v>31</v>
      </c>
      <c r="K8" s="7" t="s">
        <v>32</v>
      </c>
      <c r="L8" s="10" t="s">
        <v>5</v>
      </c>
      <c r="M8" s="10" t="s">
        <v>6</v>
      </c>
      <c r="N8" s="10" t="s">
        <v>8</v>
      </c>
    </row>
    <row r="9" spans="1:14" ht="37.5" customHeight="1" x14ac:dyDescent="0.25">
      <c r="A9" s="8">
        <v>1</v>
      </c>
      <c r="B9" s="20" t="s">
        <v>36</v>
      </c>
      <c r="C9" s="1" t="s">
        <v>37</v>
      </c>
      <c r="D9" s="19">
        <v>1</v>
      </c>
      <c r="E9" s="2">
        <v>46180</v>
      </c>
      <c r="F9" s="2">
        <v>45900</v>
      </c>
      <c r="G9" s="2">
        <v>45600</v>
      </c>
      <c r="H9" s="2">
        <f>AVERAGE(E9:G9)</f>
        <v>45893.333333333336</v>
      </c>
      <c r="I9" s="2">
        <f>SQRT((SUMSQ(E9-H9,F9-H9,G9-H9))/(3-1))</f>
        <v>290.05746557076122</v>
      </c>
      <c r="J9" s="11">
        <f>I9/H9*100</f>
        <v>0.63202527361438376</v>
      </c>
      <c r="K9" s="2">
        <f>((D9/3)*(SUM(E9:G9)))</f>
        <v>45893.333333333328</v>
      </c>
      <c r="L9" s="2">
        <f>K9/D9</f>
        <v>45893.333333333328</v>
      </c>
      <c r="M9" s="2">
        <f t="shared" ref="M9" si="0">ROUND(L9,2)</f>
        <v>45893.33</v>
      </c>
      <c r="N9" s="2">
        <f>M9*D9</f>
        <v>45893.33</v>
      </c>
    </row>
    <row r="10" spans="1:14" x14ac:dyDescent="0.25">
      <c r="A10" s="9"/>
      <c r="B10" s="12" t="s">
        <v>17</v>
      </c>
      <c r="C10" s="9"/>
      <c r="D10" s="9"/>
      <c r="E10" s="21"/>
      <c r="F10" s="21"/>
      <c r="G10" s="21"/>
      <c r="H10" s="9"/>
      <c r="I10" s="9"/>
      <c r="J10" s="9"/>
      <c r="K10" s="13"/>
      <c r="L10" s="14"/>
      <c r="M10" s="14"/>
      <c r="N10" s="14">
        <f>SUM(N9:N9)</f>
        <v>45893.33</v>
      </c>
    </row>
    <row r="11" spans="1:14" ht="35.25" customHeight="1" x14ac:dyDescent="0.25">
      <c r="A11" s="28" t="s">
        <v>33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x14ac:dyDescent="0.25">
      <c r="A12" s="28" t="s">
        <v>18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x14ac:dyDescent="0.25">
      <c r="A13" s="15"/>
      <c r="B13" s="16"/>
      <c r="C13" s="16"/>
      <c r="D13" s="16"/>
      <c r="E13" s="22"/>
      <c r="F13" s="23"/>
      <c r="G13" s="23"/>
      <c r="H13" s="23"/>
      <c r="I13" s="16"/>
      <c r="J13" s="16"/>
      <c r="K13" s="16"/>
      <c r="L13" s="16"/>
      <c r="M13" s="23"/>
      <c r="N13" s="17"/>
    </row>
    <row r="14" spans="1:14" x14ac:dyDescent="0.2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</row>
    <row r="15" spans="1:14" x14ac:dyDescent="0.25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</row>
    <row r="16" spans="1:14" x14ac:dyDescent="0.25">
      <c r="A16" s="28" t="s">
        <v>20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18"/>
      <c r="N16" s="17"/>
    </row>
    <row r="17" spans="1:16" x14ac:dyDescent="0.25">
      <c r="A17" s="28" t="s">
        <v>19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18"/>
      <c r="N17" s="17"/>
    </row>
    <row r="18" spans="1:16" x14ac:dyDescent="0.25">
      <c r="A18" s="29" t="s">
        <v>13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8"/>
      <c r="N18" s="18"/>
    </row>
    <row r="19" spans="1:16" x14ac:dyDescent="0.25">
      <c r="A19" s="29" t="s">
        <v>14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18"/>
      <c r="N19" s="18"/>
    </row>
    <row r="20" spans="1:16" ht="32.25" customHeight="1" x14ac:dyDescent="0.25">
      <c r="A20" s="28" t="s">
        <v>15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6" ht="30.75" customHeight="1" x14ac:dyDescent="0.25">
      <c r="A21" s="32" t="s">
        <v>21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18"/>
      <c r="N21" s="18"/>
    </row>
    <row r="22" spans="1:16" ht="15" customHeight="1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18"/>
      <c r="N22" s="18"/>
    </row>
    <row r="23" spans="1:16" ht="15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8"/>
      <c r="N23" s="18"/>
    </row>
    <row r="24" spans="1:16" ht="15" customHeight="1" x14ac:dyDescent="0.25">
      <c r="A24" s="30" t="s">
        <v>10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8"/>
      <c r="N24" s="18"/>
    </row>
    <row r="25" spans="1:16" ht="20.25" customHeight="1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8"/>
      <c r="N25" s="18"/>
      <c r="O25" s="3"/>
      <c r="P25" s="3"/>
    </row>
    <row r="26" spans="1:16" ht="15" customHeight="1" x14ac:dyDescent="0.25">
      <c r="A26" s="31" t="s">
        <v>22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18"/>
      <c r="N26" s="18"/>
      <c r="O26" s="3"/>
      <c r="P26" s="3"/>
    </row>
    <row r="27" spans="1:16" ht="15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18"/>
      <c r="N27" s="18"/>
      <c r="O27" s="3"/>
      <c r="P27" s="3"/>
    </row>
    <row r="28" spans="1:16" ht="15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18"/>
      <c r="N28" s="18"/>
      <c r="O28" s="3"/>
      <c r="P28" s="3"/>
    </row>
    <row r="29" spans="1:16" ht="13.5" customHeight="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18"/>
      <c r="N29" s="18"/>
      <c r="O29" s="3"/>
      <c r="P29" s="3"/>
    </row>
    <row r="30" spans="1:16" ht="15" customHeight="1" x14ac:dyDescent="0.25">
      <c r="A30" s="31" t="s">
        <v>16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18"/>
      <c r="N30" s="18"/>
      <c r="O30" s="3"/>
      <c r="P30" s="3"/>
    </row>
    <row r="31" spans="1:16" x14ac:dyDescent="0.25">
      <c r="A31" s="35" t="s">
        <v>38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18"/>
      <c r="O31" s="3"/>
      <c r="P31" s="3"/>
    </row>
    <row r="32" spans="1:16" x14ac:dyDescent="0.25">
      <c r="A32" s="25" t="s">
        <v>23</v>
      </c>
      <c r="B32" s="26">
        <v>46226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18"/>
      <c r="N32" s="18"/>
      <c r="O32" s="3"/>
      <c r="P32" s="3"/>
    </row>
    <row r="33" spans="1:16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18"/>
      <c r="N33" s="18"/>
      <c r="O33" s="3"/>
      <c r="P33" s="3"/>
    </row>
    <row r="34" spans="1:16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"/>
      <c r="N34" s="3"/>
      <c r="O34" s="3"/>
      <c r="P34" s="3"/>
    </row>
    <row r="35" spans="1:16" ht="15" customHeight="1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"/>
      <c r="N35" s="3"/>
      <c r="O35" s="3"/>
      <c r="P35" s="3"/>
    </row>
    <row r="36" spans="1:16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30" customHeight="1" x14ac:dyDescent="0.25">
      <c r="O40" s="3"/>
      <c r="P40" s="3"/>
    </row>
    <row r="41" spans="1:16" x14ac:dyDescent="0.25">
      <c r="O41" s="3"/>
      <c r="P41" s="3"/>
    </row>
    <row r="42" spans="1:16" x14ac:dyDescent="0.25">
      <c r="O42" s="3"/>
      <c r="P42" s="3"/>
    </row>
    <row r="43" spans="1:16" x14ac:dyDescent="0.25">
      <c r="O43" s="3"/>
      <c r="P43" s="3"/>
    </row>
    <row r="44" spans="1:16" x14ac:dyDescent="0.25">
      <c r="O44" s="3"/>
      <c r="P44" s="3"/>
    </row>
    <row r="45" spans="1:16" x14ac:dyDescent="0.25">
      <c r="O45" s="3"/>
      <c r="P45" s="3"/>
    </row>
    <row r="46" spans="1:16" x14ac:dyDescent="0.25">
      <c r="O46" s="3"/>
      <c r="P46" s="3"/>
    </row>
    <row r="47" spans="1:16" x14ac:dyDescent="0.25">
      <c r="O47" s="3"/>
      <c r="P47" s="3"/>
    </row>
    <row r="48" spans="1:16" x14ac:dyDescent="0.25">
      <c r="O48" s="3"/>
      <c r="P48" s="3"/>
    </row>
  </sheetData>
  <mergeCells count="35">
    <mergeCell ref="A11:N11"/>
    <mergeCell ref="A12:N12"/>
    <mergeCell ref="A1:N1"/>
    <mergeCell ref="A2:N2"/>
    <mergeCell ref="A3:N3"/>
    <mergeCell ref="A4:N4"/>
    <mergeCell ref="A5:N5"/>
    <mergeCell ref="A6:N6"/>
    <mergeCell ref="A7:A8"/>
    <mergeCell ref="B7:B8"/>
    <mergeCell ref="C7:C8"/>
    <mergeCell ref="D7:D8"/>
    <mergeCell ref="E7:G7"/>
    <mergeCell ref="H7:J7"/>
    <mergeCell ref="K7:N7"/>
    <mergeCell ref="A35:L35"/>
    <mergeCell ref="A36:L36"/>
    <mergeCell ref="A28:L28"/>
    <mergeCell ref="A29:L29"/>
    <mergeCell ref="A30:L30"/>
    <mergeCell ref="A33:L33"/>
    <mergeCell ref="A34:L34"/>
    <mergeCell ref="A31:M31"/>
    <mergeCell ref="A27:L27"/>
    <mergeCell ref="A16:L16"/>
    <mergeCell ref="A17:L17"/>
    <mergeCell ref="A18:L18"/>
    <mergeCell ref="A19:L19"/>
    <mergeCell ref="A20:N20"/>
    <mergeCell ref="A23:L23"/>
    <mergeCell ref="A24:L24"/>
    <mergeCell ref="A25:L25"/>
    <mergeCell ref="A26:L26"/>
    <mergeCell ref="A21:L21"/>
    <mergeCell ref="A22:L22"/>
  </mergeCells>
  <pageMargins left="0.70866141732283472" right="0.70866141732283472" top="0.35433070866141736" bottom="0.15748031496062992" header="0.31496062992125984" footer="0.31496062992125984"/>
  <pageSetup paperSize="9" scale="7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Чеплакова Татьяна Александровна</cp:lastModifiedBy>
  <cp:lastPrinted>2026-07-23T08:35:28Z</cp:lastPrinted>
  <dcterms:created xsi:type="dcterms:W3CDTF">2014-01-15T18:15:09Z</dcterms:created>
  <dcterms:modified xsi:type="dcterms:W3CDTF">2026-07-23T08:36:19Z</dcterms:modified>
</cp:coreProperties>
</file>