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955" yWindow="3030" windowWidth="15285" windowHeight="11385"/>
  </bookViews>
  <sheets>
    <sheet name="Лист1 (2)" sheetId="2" r:id="rId1"/>
    <sheet name="Лист1" sheetId="1" r:id="rId2"/>
    <sheet name="Лист2" sheetId="3" r:id="rId3"/>
  </sheets>
  <definedNames>
    <definedName name="_xlnm.Print_Area" localSheetId="1">Лист1!$A$1:$Q$12</definedName>
    <definedName name="_xlnm.Print_Area" localSheetId="0">'Лист1 (2)'!$A$1:$Q$28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2"/>
  <c r="H5"/>
  <c r="J5"/>
  <c r="J6"/>
  <c r="J7"/>
  <c r="J8"/>
  <c r="J9"/>
  <c r="J10"/>
  <c r="J11"/>
  <c r="J12"/>
  <c r="J13"/>
  <c r="J14"/>
  <c r="J15"/>
  <c r="J16"/>
  <c r="J17"/>
  <c r="J18"/>
  <c r="J19"/>
  <c r="J20"/>
  <c r="J21"/>
  <c r="J4"/>
  <c r="H6"/>
  <c r="H7"/>
  <c r="H8"/>
  <c r="H9"/>
  <c r="H10"/>
  <c r="H11"/>
  <c r="H12"/>
  <c r="H13"/>
  <c r="H14"/>
  <c r="H15"/>
  <c r="H16"/>
  <c r="H17"/>
  <c r="H18"/>
  <c r="H19"/>
  <c r="H20"/>
  <c r="H21"/>
  <c r="H4"/>
  <c r="F5"/>
  <c r="K5"/>
  <c r="L5" s="1"/>
  <c r="M5" s="1"/>
  <c r="N5"/>
  <c r="O5" s="1"/>
  <c r="P5" s="1"/>
  <c r="Q5" s="1"/>
  <c r="F6"/>
  <c r="F7"/>
  <c r="F8"/>
  <c r="F9"/>
  <c r="F10"/>
  <c r="F11"/>
  <c r="F12"/>
  <c r="F13"/>
  <c r="F14"/>
  <c r="F16"/>
  <c r="F17"/>
  <c r="F18"/>
  <c r="F19"/>
  <c r="F20"/>
  <c r="F21"/>
  <c r="F4"/>
  <c r="K4"/>
  <c r="L4" s="1"/>
  <c r="M4" s="1"/>
  <c r="N20"/>
  <c r="O20" s="1"/>
  <c r="P20" s="1"/>
  <c r="Q20" s="1"/>
  <c r="K20"/>
  <c r="L20" s="1"/>
  <c r="M20" s="1"/>
  <c r="N17"/>
  <c r="O17" s="1"/>
  <c r="P17" s="1"/>
  <c r="Q17" s="1"/>
  <c r="K17"/>
  <c r="L17" s="1"/>
  <c r="M17" s="1"/>
  <c r="N13"/>
  <c r="O13" s="1"/>
  <c r="P13" s="1"/>
  <c r="Q13" s="1"/>
  <c r="K13"/>
  <c r="L13" s="1"/>
  <c r="M13" s="1"/>
  <c r="N9"/>
  <c r="O9" s="1"/>
  <c r="P9" s="1"/>
  <c r="Q9" s="1"/>
  <c r="K9"/>
  <c r="L9" s="1"/>
  <c r="M9" s="1"/>
  <c r="N18"/>
  <c r="O18" s="1"/>
  <c r="P18" s="1"/>
  <c r="Q18" s="1"/>
  <c r="K18"/>
  <c r="L18" s="1"/>
  <c r="M18" s="1"/>
  <c r="N16"/>
  <c r="O16" s="1"/>
  <c r="P16" s="1"/>
  <c r="Q16" s="1"/>
  <c r="K16"/>
  <c r="L16" s="1"/>
  <c r="M16" s="1"/>
  <c r="N19"/>
  <c r="O19" s="1"/>
  <c r="P19" s="1"/>
  <c r="Q19" s="1"/>
  <c r="K19"/>
  <c r="L19" s="1"/>
  <c r="M19" s="1"/>
  <c r="D22"/>
  <c r="N8"/>
  <c r="O8" s="1"/>
  <c r="P8" s="1"/>
  <c r="Q8" s="1"/>
  <c r="K8"/>
  <c r="L8" s="1"/>
  <c r="M8" s="1"/>
  <c r="N7"/>
  <c r="O7" s="1"/>
  <c r="P7" s="1"/>
  <c r="Q7" s="1"/>
  <c r="K7"/>
  <c r="L7" s="1"/>
  <c r="M7" s="1"/>
  <c r="N6"/>
  <c r="O6" s="1"/>
  <c r="P6" s="1"/>
  <c r="Q6" s="1"/>
  <c r="K6"/>
  <c r="L6" s="1"/>
  <c r="M6" s="1"/>
  <c r="N4"/>
  <c r="O4" s="1"/>
  <c r="P4" s="1"/>
  <c r="Q4" s="1"/>
  <c r="N14"/>
  <c r="O14" s="1"/>
  <c r="P14" s="1"/>
  <c r="Q14" s="1"/>
  <c r="K14"/>
  <c r="L14" s="1"/>
  <c r="M14" s="1"/>
  <c r="N12"/>
  <c r="O12" s="1"/>
  <c r="P12" s="1"/>
  <c r="Q12" s="1"/>
  <c r="K12"/>
  <c r="L12" s="1"/>
  <c r="M12" s="1"/>
  <c r="N11"/>
  <c r="O11" s="1"/>
  <c r="P11" s="1"/>
  <c r="Q11" s="1"/>
  <c r="K11"/>
  <c r="L11" s="1"/>
  <c r="M11" s="1"/>
  <c r="N10"/>
  <c r="O10" s="1"/>
  <c r="P10" s="1"/>
  <c r="Q10" s="1"/>
  <c r="K10"/>
  <c r="L10" s="1"/>
  <c r="M10" s="1"/>
  <c r="K15"/>
  <c r="L15" s="1"/>
  <c r="M15" s="1"/>
  <c r="N15"/>
  <c r="O15" s="1"/>
  <c r="P15" s="1"/>
  <c r="Q15" s="1"/>
  <c r="K21"/>
  <c r="L21" s="1"/>
  <c r="M21" s="1"/>
  <c r="N21"/>
  <c r="O21" s="1"/>
  <c r="P21" s="1"/>
  <c r="Q21" s="1"/>
  <c r="J22" l="1"/>
  <c r="H22"/>
  <c r="F22"/>
  <c r="Q22" l="1"/>
  <c r="N4" i="1"/>
  <c r="O4" s="1"/>
  <c r="P4" s="1"/>
  <c r="Q4" s="1"/>
  <c r="K4"/>
  <c r="L4" s="1"/>
  <c r="M4" s="1"/>
  <c r="J4"/>
  <c r="H4"/>
  <c r="F4"/>
  <c r="D6" l="1"/>
  <c r="N5"/>
  <c r="O5" s="1"/>
  <c r="P5" s="1"/>
  <c r="Q5" s="1"/>
  <c r="Q6" s="1"/>
  <c r="K5"/>
  <c r="L5" s="1"/>
  <c r="M5" s="1"/>
  <c r="J5"/>
  <c r="J6" s="1"/>
  <c r="H5"/>
  <c r="H6" s="1"/>
  <c r="F5"/>
  <c r="F6" s="1"/>
</calcChain>
</file>

<file path=xl/sharedStrings.xml><?xml version="1.0" encoding="utf-8"?>
<sst xmlns="http://schemas.openxmlformats.org/spreadsheetml/2006/main" count="90" uniqueCount="47">
  <si>
    <t>№ п/п</t>
  </si>
  <si>
    <t>Наименование</t>
  </si>
  <si>
    <t>единица измерения</t>
  </si>
  <si>
    <t>кол-во</t>
  </si>
  <si>
    <t>Поставщик №1</t>
  </si>
  <si>
    <t>Поставщик №2</t>
  </si>
  <si>
    <t>Поставщик №3</t>
  </si>
  <si>
    <t>Цена за ед., руб</t>
  </si>
  <si>
    <t>Стоимость, руб</t>
  </si>
  <si>
    <t>Средняя цена &lt;Ц&gt;, руб.</t>
  </si>
  <si>
    <t>Среднее квадратическое отклонение, σ</t>
  </si>
  <si>
    <t>Коэффициент вариации,  V</t>
  </si>
  <si>
    <t>Начальная цена контракта согласно проведенному расчету, руб</t>
  </si>
  <si>
    <t>Цена за единицу товара согласно проведенному расчету, руб.</t>
  </si>
  <si>
    <t>Предлагаемая стоимость товара, руб.</t>
  </si>
  <si>
    <t>Предлагаемая стоимость, руб.</t>
  </si>
  <si>
    <t>Приложение №1</t>
  </si>
  <si>
    <t>ИТОГО</t>
  </si>
  <si>
    <t>шт</t>
  </si>
  <si>
    <t>капитан вн. службы</t>
  </si>
  <si>
    <t>Заместитель начальника отдела охраны</t>
  </si>
  <si>
    <t>А.М. Ишимов</t>
  </si>
  <si>
    <t>Компьютер персональный настольный (моноблок)</t>
  </si>
  <si>
    <t>Многофункциональное устройство (МФУ)</t>
  </si>
  <si>
    <t xml:space="preserve">Шпаклевка гипсовая </t>
  </si>
  <si>
    <t>Плита  ОSB-3</t>
  </si>
  <si>
    <t>Краска  акриловая</t>
  </si>
  <si>
    <t>Грунт Эмаль красная</t>
  </si>
  <si>
    <t>Грунт Эмаль белая</t>
  </si>
  <si>
    <t>Кисть малярная 63 мм</t>
  </si>
  <si>
    <t>Кисть малярная 100 мм</t>
  </si>
  <si>
    <t>Кисть малярная 38 мм</t>
  </si>
  <si>
    <t xml:space="preserve">Монтажная пена </t>
  </si>
  <si>
    <t>Начальник ПЧ</t>
  </si>
  <si>
    <t>ст. лейтенант вн. службы</t>
  </si>
  <si>
    <t>П.О. Золотов</t>
  </si>
  <si>
    <t>Штукатурка гипсовая</t>
  </si>
  <si>
    <t>Грунт Эмаль черная</t>
  </si>
  <si>
    <t>Кисть-макловица</t>
  </si>
  <si>
    <t>Саморез 4,2*19 с пресс шайбой</t>
  </si>
  <si>
    <t>Фанера 1525*1525</t>
  </si>
  <si>
    <t xml:space="preserve">Профиль направляющий </t>
  </si>
  <si>
    <t>Термостойкая грунт эмаль</t>
  </si>
  <si>
    <t>Саморез кровельный 4,8*40</t>
  </si>
  <si>
    <t>Саморез кровельный 4,8*60</t>
  </si>
  <si>
    <t>шт.</t>
  </si>
  <si>
    <t>кг.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</si>
</sst>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wrapText="1"/>
    </xf>
    <xf numFmtId="0" fontId="6" fillId="2" borderId="1" xfId="0" applyFont="1" applyFill="1" applyBorder="1"/>
    <xf numFmtId="0" fontId="4" fillId="0" borderId="2" xfId="0" applyFont="1" applyBorder="1" applyAlignment="1">
      <alignment horizontal="justify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/>
    </xf>
    <xf numFmtId="0" fontId="0" fillId="2" borderId="0" xfId="0" applyFill="1" applyAlignment="1">
      <alignment wrapText="1"/>
    </xf>
    <xf numFmtId="0" fontId="0" fillId="2" borderId="0" xfId="0" applyFill="1"/>
    <xf numFmtId="2" fontId="1" fillId="2" borderId="1" xfId="0" applyNumberFormat="1" applyFont="1" applyFill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"/>
  <sheetViews>
    <sheetView tabSelected="1" topLeftCell="A10" zoomScale="70" zoomScaleNormal="70" zoomScaleSheetLayoutView="70" workbookViewId="0">
      <selection activeCell="E10" sqref="E10"/>
    </sheetView>
  </sheetViews>
  <sheetFormatPr defaultRowHeight="15"/>
  <cols>
    <col min="1" max="1" width="4.7109375" customWidth="1"/>
    <col min="2" max="2" width="61" customWidth="1"/>
    <col min="3" max="3" width="11.140625" customWidth="1"/>
    <col min="4" max="4" width="8.140625" customWidth="1"/>
    <col min="5" max="5" width="10" bestFit="1" customWidth="1"/>
    <col min="6" max="6" width="11.85546875" customWidth="1"/>
    <col min="7" max="7" width="9.42578125" customWidth="1"/>
    <col min="8" max="8" width="11.42578125" customWidth="1"/>
    <col min="9" max="9" width="10" bestFit="1" customWidth="1"/>
    <col min="10" max="10" width="12.7109375" customWidth="1"/>
    <col min="11" max="11" width="10" bestFit="1" customWidth="1"/>
    <col min="12" max="12" width="9.28515625" bestFit="1" customWidth="1"/>
    <col min="13" max="13" width="9.7109375" customWidth="1"/>
    <col min="14" max="14" width="12.42578125" customWidth="1"/>
    <col min="15" max="15" width="9.7109375" customWidth="1"/>
    <col min="16" max="16" width="9.7109375" bestFit="1" customWidth="1"/>
    <col min="17" max="17" width="12.7109375" customWidth="1"/>
  </cols>
  <sheetData>
    <row r="1" spans="1:18" ht="15" customHeight="1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/>
      <c r="G1" s="27" t="s">
        <v>5</v>
      </c>
      <c r="H1" s="27"/>
      <c r="I1" s="27" t="s">
        <v>6</v>
      </c>
      <c r="J1" s="27"/>
      <c r="K1" s="10"/>
      <c r="L1" s="10"/>
      <c r="M1" s="10"/>
      <c r="N1" s="10"/>
      <c r="O1" s="30" t="s">
        <v>16</v>
      </c>
      <c r="P1" s="30"/>
      <c r="Q1" s="30"/>
    </row>
    <row r="2" spans="1:18" ht="87" customHeight="1">
      <c r="A2" s="27"/>
      <c r="B2" s="27"/>
      <c r="C2" s="27"/>
      <c r="D2" s="27"/>
      <c r="E2" s="31"/>
      <c r="F2" s="31"/>
      <c r="G2" s="31"/>
      <c r="H2" s="31"/>
      <c r="I2" s="31"/>
      <c r="J2" s="31"/>
      <c r="K2" s="27" t="s">
        <v>9</v>
      </c>
      <c r="L2" s="27" t="s">
        <v>10</v>
      </c>
      <c r="M2" s="27" t="s">
        <v>11</v>
      </c>
      <c r="N2" s="27" t="s">
        <v>12</v>
      </c>
      <c r="O2" s="27" t="s">
        <v>13</v>
      </c>
      <c r="P2" s="27" t="s">
        <v>14</v>
      </c>
      <c r="Q2" s="27" t="s">
        <v>15</v>
      </c>
      <c r="R2" s="1"/>
    </row>
    <row r="3" spans="1:18" ht="30.75" customHeight="1">
      <c r="A3" s="27"/>
      <c r="B3" s="27"/>
      <c r="C3" s="27"/>
      <c r="D3" s="27"/>
      <c r="E3" s="9" t="s">
        <v>7</v>
      </c>
      <c r="F3" s="9" t="s">
        <v>8</v>
      </c>
      <c r="G3" s="9" t="s">
        <v>7</v>
      </c>
      <c r="H3" s="9" t="s">
        <v>8</v>
      </c>
      <c r="I3" s="9" t="s">
        <v>7</v>
      </c>
      <c r="J3" s="9" t="s">
        <v>8</v>
      </c>
      <c r="K3" s="27"/>
      <c r="L3" s="27"/>
      <c r="M3" s="27"/>
      <c r="N3" s="27"/>
      <c r="O3" s="27"/>
      <c r="P3" s="27"/>
      <c r="Q3" s="27"/>
      <c r="R3" s="1"/>
    </row>
    <row r="4" spans="1:18" s="24" customFormat="1" ht="30.75" customHeight="1">
      <c r="A4" s="21">
        <v>1</v>
      </c>
      <c r="B4" s="22" t="s">
        <v>36</v>
      </c>
      <c r="C4" s="21" t="s">
        <v>45</v>
      </c>
      <c r="D4" s="21">
        <v>5</v>
      </c>
      <c r="E4" s="25">
        <v>620</v>
      </c>
      <c r="F4" s="15">
        <f>E4*D4</f>
        <v>3100</v>
      </c>
      <c r="G4" s="25">
        <v>690</v>
      </c>
      <c r="H4" s="15">
        <f>G4*D4</f>
        <v>3450</v>
      </c>
      <c r="I4" s="25">
        <v>700</v>
      </c>
      <c r="J4" s="6">
        <f>I4*D4</f>
        <v>3500</v>
      </c>
      <c r="K4" s="6">
        <f>ROUND((E4+G4+I4)/3,2)</f>
        <v>670</v>
      </c>
      <c r="L4" s="5">
        <f t="shared" ref="L4:L9" si="0">SQRT(((E4-K4)^2+(G4-K4)^2+(I4-K4)^2)/2)</f>
        <v>43.588989435406738</v>
      </c>
      <c r="M4" s="7">
        <f t="shared" ref="M4:M9" si="1">L4/K4</f>
        <v>6.5058193187174235E-2</v>
      </c>
      <c r="N4" s="6">
        <f t="shared" ref="N4:N9" si="2">ROUND((E4+G4+I4)/3,2)*D4</f>
        <v>3350</v>
      </c>
      <c r="O4" s="6">
        <f t="shared" ref="O4:O9" si="3">N4/D4</f>
        <v>670</v>
      </c>
      <c r="P4" s="6">
        <f t="shared" ref="P4:P9" si="4">ROUND(O4,2)</f>
        <v>670</v>
      </c>
      <c r="Q4" s="6">
        <f t="shared" ref="Q4:Q9" si="5">P4*D4</f>
        <v>3350</v>
      </c>
      <c r="R4" s="23"/>
    </row>
    <row r="5" spans="1:18" s="24" customFormat="1" ht="30.75" customHeight="1">
      <c r="A5" s="21">
        <v>2</v>
      </c>
      <c r="B5" s="22" t="s">
        <v>24</v>
      </c>
      <c r="C5" s="21" t="s">
        <v>45</v>
      </c>
      <c r="D5" s="21">
        <v>5</v>
      </c>
      <c r="E5" s="25">
        <v>600</v>
      </c>
      <c r="F5" s="15">
        <f t="shared" ref="F5:F21" si="6">E5*D5</f>
        <v>3000</v>
      </c>
      <c r="G5" s="25">
        <v>695</v>
      </c>
      <c r="H5" s="15">
        <f>G5*D5</f>
        <v>3475</v>
      </c>
      <c r="I5" s="25">
        <v>710</v>
      </c>
      <c r="J5" s="6">
        <f t="shared" ref="J5:J21" si="7">I5*D5</f>
        <v>3550</v>
      </c>
      <c r="K5" s="6">
        <f t="shared" ref="K5:K9" si="8">ROUND((E5+G5+I5)/3,2)</f>
        <v>668.33</v>
      </c>
      <c r="L5" s="5">
        <f t="shared" si="0"/>
        <v>59.651767366943957</v>
      </c>
      <c r="M5" s="7">
        <f t="shared" si="1"/>
        <v>8.9254959925402055E-2</v>
      </c>
      <c r="N5" s="6">
        <f t="shared" si="2"/>
        <v>3341.65</v>
      </c>
      <c r="O5" s="6">
        <f t="shared" si="3"/>
        <v>668.33</v>
      </c>
      <c r="P5" s="6">
        <f t="shared" si="4"/>
        <v>668.33</v>
      </c>
      <c r="Q5" s="6">
        <f t="shared" si="5"/>
        <v>3341.65</v>
      </c>
      <c r="R5" s="23"/>
    </row>
    <row r="6" spans="1:18" ht="30.75" customHeight="1">
      <c r="A6" s="9">
        <v>3</v>
      </c>
      <c r="B6" s="18" t="s">
        <v>25</v>
      </c>
      <c r="C6" s="19" t="s">
        <v>45</v>
      </c>
      <c r="D6" s="19">
        <v>6</v>
      </c>
      <c r="E6" s="26">
        <v>990</v>
      </c>
      <c r="F6" s="15">
        <f t="shared" si="6"/>
        <v>5940</v>
      </c>
      <c r="G6" s="26">
        <v>1000</v>
      </c>
      <c r="H6" s="15">
        <f t="shared" ref="H6:H21" si="9">G6*D6</f>
        <v>6000</v>
      </c>
      <c r="I6" s="26">
        <v>990</v>
      </c>
      <c r="J6" s="6">
        <f t="shared" si="7"/>
        <v>5940</v>
      </c>
      <c r="K6" s="6">
        <f t="shared" si="8"/>
        <v>993.33</v>
      </c>
      <c r="L6" s="5">
        <f t="shared" si="0"/>
        <v>5.7735041352717502</v>
      </c>
      <c r="M6" s="7">
        <f t="shared" si="1"/>
        <v>5.8122719894413239E-3</v>
      </c>
      <c r="N6" s="6">
        <f t="shared" si="2"/>
        <v>5959.9800000000005</v>
      </c>
      <c r="O6" s="6">
        <f t="shared" si="3"/>
        <v>993.33</v>
      </c>
      <c r="P6" s="6">
        <f t="shared" si="4"/>
        <v>993.33</v>
      </c>
      <c r="Q6" s="6">
        <f t="shared" si="5"/>
        <v>5959.9800000000005</v>
      </c>
      <c r="R6" s="1"/>
    </row>
    <row r="7" spans="1:18" s="24" customFormat="1" ht="30.75" customHeight="1">
      <c r="A7" s="21">
        <v>4</v>
      </c>
      <c r="B7" s="22" t="s">
        <v>26</v>
      </c>
      <c r="C7" s="21" t="s">
        <v>45</v>
      </c>
      <c r="D7" s="21">
        <v>2</v>
      </c>
      <c r="E7" s="25">
        <v>3100</v>
      </c>
      <c r="F7" s="15">
        <f t="shared" si="6"/>
        <v>6200</v>
      </c>
      <c r="G7" s="25">
        <v>3700</v>
      </c>
      <c r="H7" s="15">
        <f t="shared" si="9"/>
        <v>7400</v>
      </c>
      <c r="I7" s="25">
        <v>4000</v>
      </c>
      <c r="J7" s="6">
        <f t="shared" si="7"/>
        <v>8000</v>
      </c>
      <c r="K7" s="6">
        <f t="shared" si="8"/>
        <v>3600</v>
      </c>
      <c r="L7" s="5">
        <f t="shared" si="0"/>
        <v>458.25756949558399</v>
      </c>
      <c r="M7" s="7">
        <f t="shared" si="1"/>
        <v>0.1272937693043289</v>
      </c>
      <c r="N7" s="6">
        <f t="shared" si="2"/>
        <v>7200</v>
      </c>
      <c r="O7" s="6">
        <f t="shared" si="3"/>
        <v>3600</v>
      </c>
      <c r="P7" s="6">
        <f t="shared" si="4"/>
        <v>3600</v>
      </c>
      <c r="Q7" s="6">
        <f t="shared" si="5"/>
        <v>7200</v>
      </c>
      <c r="R7" s="23"/>
    </row>
    <row r="8" spans="1:18" ht="30.75" customHeight="1">
      <c r="A8" s="9">
        <v>5</v>
      </c>
      <c r="B8" s="18" t="s">
        <v>27</v>
      </c>
      <c r="C8" s="19" t="s">
        <v>45</v>
      </c>
      <c r="D8" s="19">
        <v>2</v>
      </c>
      <c r="E8" s="26">
        <v>2300</v>
      </c>
      <c r="F8" s="15">
        <f t="shared" si="6"/>
        <v>4600</v>
      </c>
      <c r="G8" s="26">
        <v>2330</v>
      </c>
      <c r="H8" s="15">
        <f t="shared" si="9"/>
        <v>4660</v>
      </c>
      <c r="I8" s="26">
        <v>2500</v>
      </c>
      <c r="J8" s="6">
        <f t="shared" si="7"/>
        <v>5000</v>
      </c>
      <c r="K8" s="6">
        <f t="shared" si="8"/>
        <v>2376.67</v>
      </c>
      <c r="L8" s="5">
        <f t="shared" si="0"/>
        <v>107.8579313263517</v>
      </c>
      <c r="M8" s="7">
        <f t="shared" si="1"/>
        <v>4.538195514158537E-2</v>
      </c>
      <c r="N8" s="6">
        <f t="shared" si="2"/>
        <v>4753.34</v>
      </c>
      <c r="O8" s="6">
        <f t="shared" si="3"/>
        <v>2376.67</v>
      </c>
      <c r="P8" s="6">
        <f t="shared" si="4"/>
        <v>2376.67</v>
      </c>
      <c r="Q8" s="6">
        <f t="shared" si="5"/>
        <v>4753.34</v>
      </c>
      <c r="R8" s="1"/>
    </row>
    <row r="9" spans="1:18" s="24" customFormat="1" ht="30.75" customHeight="1">
      <c r="A9" s="21">
        <v>6</v>
      </c>
      <c r="B9" s="22" t="s">
        <v>28</v>
      </c>
      <c r="C9" s="21" t="s">
        <v>45</v>
      </c>
      <c r="D9" s="21">
        <v>2</v>
      </c>
      <c r="E9" s="25">
        <v>2371.44</v>
      </c>
      <c r="F9" s="15">
        <f t="shared" si="6"/>
        <v>4742.88</v>
      </c>
      <c r="G9" s="25">
        <v>2330</v>
      </c>
      <c r="H9" s="15">
        <f t="shared" si="9"/>
        <v>4660</v>
      </c>
      <c r="I9" s="25">
        <v>2500</v>
      </c>
      <c r="J9" s="6">
        <f t="shared" si="7"/>
        <v>5000</v>
      </c>
      <c r="K9" s="6">
        <f t="shared" si="8"/>
        <v>2400.48</v>
      </c>
      <c r="L9" s="5">
        <f t="shared" si="0"/>
        <v>88.642490939729342</v>
      </c>
      <c r="M9" s="7">
        <f t="shared" si="1"/>
        <v>3.6926985827721678E-2</v>
      </c>
      <c r="N9" s="6">
        <f t="shared" si="2"/>
        <v>4800.96</v>
      </c>
      <c r="O9" s="6">
        <f t="shared" si="3"/>
        <v>2400.48</v>
      </c>
      <c r="P9" s="6">
        <f t="shared" si="4"/>
        <v>2400.48</v>
      </c>
      <c r="Q9" s="6">
        <f t="shared" si="5"/>
        <v>4800.96</v>
      </c>
      <c r="R9" s="23"/>
    </row>
    <row r="10" spans="1:18" ht="30.75" customHeight="1">
      <c r="A10" s="9">
        <v>7</v>
      </c>
      <c r="B10" s="18" t="s">
        <v>37</v>
      </c>
      <c r="C10" s="19" t="s">
        <v>45</v>
      </c>
      <c r="D10" s="19">
        <v>2</v>
      </c>
      <c r="E10" s="26">
        <v>2300</v>
      </c>
      <c r="F10" s="15">
        <f t="shared" si="6"/>
        <v>4600</v>
      </c>
      <c r="G10" s="26">
        <v>2330</v>
      </c>
      <c r="H10" s="15">
        <f t="shared" si="9"/>
        <v>4660</v>
      </c>
      <c r="I10" s="26">
        <v>2500</v>
      </c>
      <c r="J10" s="6">
        <f t="shared" si="7"/>
        <v>5000</v>
      </c>
      <c r="K10" s="6">
        <f t="shared" ref="K10:K14" si="10">ROUND((E10+G10+I10)/3,2)</f>
        <v>2376.67</v>
      </c>
      <c r="L10" s="5">
        <f t="shared" ref="L10:L14" si="11">SQRT(((E10-K10)^2+(G10-K10)^2+(I10-K10)^2)/2)</f>
        <v>107.8579313263517</v>
      </c>
      <c r="M10" s="7">
        <f t="shared" ref="M10:M14" si="12">L10/K10</f>
        <v>4.538195514158537E-2</v>
      </c>
      <c r="N10" s="6">
        <f t="shared" ref="N10:N14" si="13">ROUND((E10+G10+I10)/3,2)*D10</f>
        <v>4753.34</v>
      </c>
      <c r="O10" s="6">
        <f t="shared" ref="O10:O14" si="14">N10/D10</f>
        <v>2376.67</v>
      </c>
      <c r="P10" s="6">
        <f t="shared" ref="P10:P14" si="15">ROUND(O10,2)</f>
        <v>2376.67</v>
      </c>
      <c r="Q10" s="6">
        <f t="shared" ref="Q10:Q14" si="16">P10*D10</f>
        <v>4753.34</v>
      </c>
      <c r="R10" s="1"/>
    </row>
    <row r="11" spans="1:18" ht="30.75" customHeight="1">
      <c r="A11" s="9">
        <v>8</v>
      </c>
      <c r="B11" s="18" t="s">
        <v>29</v>
      </c>
      <c r="C11" s="19" t="s">
        <v>45</v>
      </c>
      <c r="D11" s="19">
        <v>5</v>
      </c>
      <c r="E11" s="26">
        <v>80</v>
      </c>
      <c r="F11" s="15">
        <f t="shared" si="6"/>
        <v>400</v>
      </c>
      <c r="G11" s="26">
        <v>100</v>
      </c>
      <c r="H11" s="15">
        <f t="shared" si="9"/>
        <v>500</v>
      </c>
      <c r="I11" s="26">
        <v>80</v>
      </c>
      <c r="J11" s="6">
        <f t="shared" si="7"/>
        <v>400</v>
      </c>
      <c r="K11" s="6">
        <f t="shared" si="10"/>
        <v>86.67</v>
      </c>
      <c r="L11" s="5">
        <f t="shared" si="11"/>
        <v>11.54700610548033</v>
      </c>
      <c r="M11" s="7">
        <f t="shared" si="12"/>
        <v>0.13322956161855692</v>
      </c>
      <c r="N11" s="6">
        <f t="shared" si="13"/>
        <v>433.35</v>
      </c>
      <c r="O11" s="6">
        <f t="shared" si="14"/>
        <v>86.67</v>
      </c>
      <c r="P11" s="6">
        <f t="shared" si="15"/>
        <v>86.67</v>
      </c>
      <c r="Q11" s="6">
        <f t="shared" si="16"/>
        <v>433.35</v>
      </c>
      <c r="R11" s="1"/>
    </row>
    <row r="12" spans="1:18" ht="30.75" customHeight="1">
      <c r="A12" s="9">
        <v>9</v>
      </c>
      <c r="B12" s="18" t="s">
        <v>30</v>
      </c>
      <c r="C12" s="19" t="s">
        <v>45</v>
      </c>
      <c r="D12" s="19">
        <v>5</v>
      </c>
      <c r="E12" s="26">
        <v>150</v>
      </c>
      <c r="F12" s="15">
        <f t="shared" si="6"/>
        <v>750</v>
      </c>
      <c r="G12" s="26">
        <v>150</v>
      </c>
      <c r="H12" s="15">
        <f t="shared" si="9"/>
        <v>750</v>
      </c>
      <c r="I12" s="26">
        <v>150</v>
      </c>
      <c r="J12" s="6">
        <f t="shared" si="7"/>
        <v>750</v>
      </c>
      <c r="K12" s="6">
        <f t="shared" si="10"/>
        <v>150</v>
      </c>
      <c r="L12" s="5">
        <f t="shared" si="11"/>
        <v>0</v>
      </c>
      <c r="M12" s="7">
        <f t="shared" si="12"/>
        <v>0</v>
      </c>
      <c r="N12" s="6">
        <f t="shared" si="13"/>
        <v>750</v>
      </c>
      <c r="O12" s="6">
        <f t="shared" si="14"/>
        <v>150</v>
      </c>
      <c r="P12" s="6">
        <f t="shared" si="15"/>
        <v>150</v>
      </c>
      <c r="Q12" s="6">
        <f t="shared" si="16"/>
        <v>750</v>
      </c>
      <c r="R12" s="1"/>
    </row>
    <row r="13" spans="1:18" ht="30.75" customHeight="1">
      <c r="A13" s="19">
        <v>10</v>
      </c>
      <c r="B13" s="18" t="s">
        <v>31</v>
      </c>
      <c r="C13" s="19" t="s">
        <v>45</v>
      </c>
      <c r="D13" s="19">
        <v>5</v>
      </c>
      <c r="E13" s="26">
        <v>60</v>
      </c>
      <c r="F13" s="15">
        <f t="shared" si="6"/>
        <v>300</v>
      </c>
      <c r="G13" s="26">
        <v>80</v>
      </c>
      <c r="H13" s="15">
        <f t="shared" si="9"/>
        <v>400</v>
      </c>
      <c r="I13" s="26">
        <v>60</v>
      </c>
      <c r="J13" s="6">
        <f t="shared" si="7"/>
        <v>300</v>
      </c>
      <c r="K13" s="6">
        <f t="shared" ref="K13" si="17">ROUND((E13+G13+I13)/3,2)</f>
        <v>66.67</v>
      </c>
      <c r="L13" s="5">
        <f t="shared" ref="L13" si="18">SQRT(((E13-K13)^2+(G13-K13)^2+(I13-K13)^2)/2)</f>
        <v>11.54700610548033</v>
      </c>
      <c r="M13" s="7">
        <f t="shared" ref="M13" si="19">L13/K13</f>
        <v>0.17319643176061691</v>
      </c>
      <c r="N13" s="6">
        <f t="shared" ref="N13" si="20">ROUND((E13+G13+I13)/3,2)*D13</f>
        <v>333.35</v>
      </c>
      <c r="O13" s="6">
        <f t="shared" ref="O13" si="21">N13/D13</f>
        <v>66.67</v>
      </c>
      <c r="P13" s="6">
        <f t="shared" ref="P13" si="22">ROUND(O13,2)</f>
        <v>66.67</v>
      </c>
      <c r="Q13" s="6">
        <f t="shared" ref="Q13" si="23">P13*D13</f>
        <v>333.35</v>
      </c>
      <c r="R13" s="1"/>
    </row>
    <row r="14" spans="1:18" ht="30.75" customHeight="1">
      <c r="A14" s="9">
        <v>11</v>
      </c>
      <c r="B14" s="18" t="s">
        <v>38</v>
      </c>
      <c r="C14" s="19" t="s">
        <v>45</v>
      </c>
      <c r="D14" s="19">
        <v>4</v>
      </c>
      <c r="E14" s="26">
        <v>200</v>
      </c>
      <c r="F14" s="15">
        <f t="shared" si="6"/>
        <v>800</v>
      </c>
      <c r="G14" s="26">
        <v>200</v>
      </c>
      <c r="H14" s="15">
        <f t="shared" si="9"/>
        <v>800</v>
      </c>
      <c r="I14" s="26">
        <v>200</v>
      </c>
      <c r="J14" s="6">
        <f t="shared" si="7"/>
        <v>800</v>
      </c>
      <c r="K14" s="6">
        <f t="shared" si="10"/>
        <v>200</v>
      </c>
      <c r="L14" s="5">
        <f t="shared" si="11"/>
        <v>0</v>
      </c>
      <c r="M14" s="7">
        <f t="shared" si="12"/>
        <v>0</v>
      </c>
      <c r="N14" s="6">
        <f t="shared" si="13"/>
        <v>800</v>
      </c>
      <c r="O14" s="6">
        <f t="shared" si="14"/>
        <v>200</v>
      </c>
      <c r="P14" s="6">
        <f t="shared" si="15"/>
        <v>200</v>
      </c>
      <c r="Q14" s="6">
        <f t="shared" si="16"/>
        <v>800</v>
      </c>
      <c r="R14" s="1"/>
    </row>
    <row r="15" spans="1:18" ht="30.75" customHeight="1">
      <c r="A15" s="9">
        <v>12</v>
      </c>
      <c r="B15" s="18" t="s">
        <v>32</v>
      </c>
      <c r="C15" s="19" t="s">
        <v>45</v>
      </c>
      <c r="D15" s="19">
        <v>5</v>
      </c>
      <c r="E15" s="26">
        <v>575</v>
      </c>
      <c r="F15" s="15">
        <f>E15*D15</f>
        <v>2875</v>
      </c>
      <c r="G15" s="26">
        <v>555</v>
      </c>
      <c r="H15" s="15">
        <f t="shared" si="9"/>
        <v>2775</v>
      </c>
      <c r="I15" s="26">
        <v>600</v>
      </c>
      <c r="J15" s="6">
        <f t="shared" si="7"/>
        <v>3000</v>
      </c>
      <c r="K15" s="6">
        <f t="shared" ref="K15:K21" si="24">ROUND((E15+G15+I15)/3,2)</f>
        <v>576.66999999999996</v>
      </c>
      <c r="L15" s="5">
        <f t="shared" ref="L15:L21" si="25">SQRT(((E15-K15)^2+(G15-K15)^2+(I15-K15)^2)/2)</f>
        <v>22.546249133725105</v>
      </c>
      <c r="M15" s="7">
        <f t="shared" ref="M15:M21" si="26">L15/K15</f>
        <v>3.9097315854344956E-2</v>
      </c>
      <c r="N15" s="6">
        <f t="shared" ref="N15:N21" si="27">ROUND((E15+G15+I15)/3,2)*D15</f>
        <v>2883.35</v>
      </c>
      <c r="O15" s="6">
        <f t="shared" ref="O15:O21" si="28">N15/D15</f>
        <v>576.66999999999996</v>
      </c>
      <c r="P15" s="6">
        <f t="shared" ref="P15:P21" si="29">ROUND(O15,2)</f>
        <v>576.66999999999996</v>
      </c>
      <c r="Q15" s="6">
        <f t="shared" ref="Q15:Q21" si="30">P15*D15</f>
        <v>2883.35</v>
      </c>
      <c r="R15" s="1"/>
    </row>
    <row r="16" spans="1:18" ht="30.75" customHeight="1">
      <c r="A16" s="19">
        <v>13</v>
      </c>
      <c r="B16" s="18" t="s">
        <v>39</v>
      </c>
      <c r="C16" s="19" t="s">
        <v>46</v>
      </c>
      <c r="D16" s="19">
        <v>3</v>
      </c>
      <c r="E16" s="26">
        <v>500</v>
      </c>
      <c r="F16" s="15">
        <f t="shared" si="6"/>
        <v>1500</v>
      </c>
      <c r="G16" s="26">
        <v>500</v>
      </c>
      <c r="H16" s="15">
        <f t="shared" si="9"/>
        <v>1500</v>
      </c>
      <c r="I16" s="26">
        <v>500</v>
      </c>
      <c r="J16" s="6">
        <f t="shared" si="7"/>
        <v>1500</v>
      </c>
      <c r="K16" s="6">
        <f t="shared" si="24"/>
        <v>500</v>
      </c>
      <c r="L16" s="5">
        <f t="shared" si="25"/>
        <v>0</v>
      </c>
      <c r="M16" s="7">
        <f t="shared" si="26"/>
        <v>0</v>
      </c>
      <c r="N16" s="6">
        <f t="shared" si="27"/>
        <v>1500</v>
      </c>
      <c r="O16" s="6">
        <f t="shared" si="28"/>
        <v>500</v>
      </c>
      <c r="P16" s="6">
        <f t="shared" si="29"/>
        <v>500</v>
      </c>
      <c r="Q16" s="6">
        <f t="shared" si="30"/>
        <v>1500</v>
      </c>
      <c r="R16" s="1"/>
    </row>
    <row r="17" spans="1:18" ht="30.75" customHeight="1">
      <c r="A17" s="19">
        <v>14</v>
      </c>
      <c r="B17" s="18" t="s">
        <v>40</v>
      </c>
      <c r="C17" s="19" t="s">
        <v>45</v>
      </c>
      <c r="D17" s="19">
        <v>6</v>
      </c>
      <c r="E17" s="26">
        <v>1500</v>
      </c>
      <c r="F17" s="15">
        <f t="shared" si="6"/>
        <v>9000</v>
      </c>
      <c r="G17" s="26">
        <v>1550</v>
      </c>
      <c r="H17" s="15">
        <f t="shared" si="9"/>
        <v>9300</v>
      </c>
      <c r="I17" s="26">
        <v>1600</v>
      </c>
      <c r="J17" s="6">
        <f t="shared" si="7"/>
        <v>9600</v>
      </c>
      <c r="K17" s="6">
        <f t="shared" si="24"/>
        <v>1550</v>
      </c>
      <c r="L17" s="5">
        <f t="shared" si="25"/>
        <v>50</v>
      </c>
      <c r="M17" s="7">
        <f t="shared" si="26"/>
        <v>3.2258064516129031E-2</v>
      </c>
      <c r="N17" s="6">
        <f t="shared" si="27"/>
        <v>9300</v>
      </c>
      <c r="O17" s="6">
        <f t="shared" si="28"/>
        <v>1550</v>
      </c>
      <c r="P17" s="6">
        <f t="shared" si="29"/>
        <v>1550</v>
      </c>
      <c r="Q17" s="6">
        <f t="shared" si="30"/>
        <v>9300</v>
      </c>
      <c r="R17" s="1"/>
    </row>
    <row r="18" spans="1:18" ht="30.75" customHeight="1">
      <c r="A18" s="19">
        <v>15</v>
      </c>
      <c r="B18" s="18" t="s">
        <v>41</v>
      </c>
      <c r="C18" s="19" t="s">
        <v>45</v>
      </c>
      <c r="D18" s="19">
        <v>10</v>
      </c>
      <c r="E18" s="26">
        <v>400</v>
      </c>
      <c r="F18" s="15">
        <f t="shared" si="6"/>
        <v>4000</v>
      </c>
      <c r="G18" s="26">
        <v>380</v>
      </c>
      <c r="H18" s="15">
        <f t="shared" si="9"/>
        <v>3800</v>
      </c>
      <c r="I18" s="26">
        <v>400</v>
      </c>
      <c r="J18" s="6">
        <f t="shared" si="7"/>
        <v>4000</v>
      </c>
      <c r="K18" s="6">
        <f t="shared" ref="K18" si="31">ROUND((E18+G18+I18)/3,2)</f>
        <v>393.33</v>
      </c>
      <c r="L18" s="5">
        <f t="shared" ref="L18" si="32">SQRT(((E18-K18)^2+(G18-K18)^2+(I18-K18)^2)/2)</f>
        <v>11.54700610548033</v>
      </c>
      <c r="M18" s="7">
        <f t="shared" ref="M18" si="33">L18/K18</f>
        <v>2.9357043971932804E-2</v>
      </c>
      <c r="N18" s="6">
        <f t="shared" ref="N18" si="34">ROUND((E18+G18+I18)/3,2)*D18</f>
        <v>3933.2999999999997</v>
      </c>
      <c r="O18" s="6">
        <f t="shared" ref="O18" si="35">N18/D18</f>
        <v>393.33</v>
      </c>
      <c r="P18" s="6">
        <f t="shared" ref="P18" si="36">ROUND(O18,2)</f>
        <v>393.33</v>
      </c>
      <c r="Q18" s="6">
        <f t="shared" ref="Q18" si="37">P18*D18</f>
        <v>3933.2999999999997</v>
      </c>
      <c r="R18" s="1"/>
    </row>
    <row r="19" spans="1:18" ht="30.75" customHeight="1">
      <c r="A19" s="19">
        <v>16</v>
      </c>
      <c r="B19" s="18" t="s">
        <v>42</v>
      </c>
      <c r="C19" s="20" t="s">
        <v>46</v>
      </c>
      <c r="D19" s="19">
        <v>12</v>
      </c>
      <c r="E19" s="26">
        <v>1280</v>
      </c>
      <c r="F19" s="15">
        <f t="shared" si="6"/>
        <v>15360</v>
      </c>
      <c r="G19" s="26">
        <v>1500</v>
      </c>
      <c r="H19" s="15">
        <f t="shared" si="9"/>
        <v>18000</v>
      </c>
      <c r="I19" s="26">
        <v>1300</v>
      </c>
      <c r="J19" s="6">
        <f t="shared" si="7"/>
        <v>15600</v>
      </c>
      <c r="K19" s="6">
        <f t="shared" ref="K19:K20" si="38">ROUND((E19+G19+I19)/3,2)</f>
        <v>1360</v>
      </c>
      <c r="L19" s="5">
        <f t="shared" ref="L19:L20" si="39">SQRT(((E19-K19)^2+(G19-K19)^2+(I19-K19)^2)/2)</f>
        <v>121.6552506059644</v>
      </c>
      <c r="M19" s="7">
        <f t="shared" ref="M19:M20" si="40">L19/K19</f>
        <v>8.9452390151444405E-2</v>
      </c>
      <c r="N19" s="6">
        <f t="shared" ref="N19:N20" si="41">ROUND((E19+G19+I19)/3,2)*D19</f>
        <v>16320</v>
      </c>
      <c r="O19" s="6">
        <f t="shared" ref="O19:O20" si="42">N19/D19</f>
        <v>1360</v>
      </c>
      <c r="P19" s="6">
        <f t="shared" ref="P19:P20" si="43">ROUND(O19,2)</f>
        <v>1360</v>
      </c>
      <c r="Q19" s="6">
        <f t="shared" ref="Q19:Q20" si="44">P19*D19</f>
        <v>16320</v>
      </c>
      <c r="R19" s="1"/>
    </row>
    <row r="20" spans="1:18" ht="30.75" customHeight="1">
      <c r="A20" s="19">
        <v>17</v>
      </c>
      <c r="B20" s="18" t="s">
        <v>43</v>
      </c>
      <c r="C20" s="19" t="s">
        <v>46</v>
      </c>
      <c r="D20" s="19">
        <v>2</v>
      </c>
      <c r="E20" s="26">
        <v>750</v>
      </c>
      <c r="F20" s="15">
        <f t="shared" si="6"/>
        <v>1500</v>
      </c>
      <c r="G20" s="26">
        <v>600</v>
      </c>
      <c r="H20" s="15">
        <f t="shared" si="9"/>
        <v>1200</v>
      </c>
      <c r="I20" s="26">
        <v>700</v>
      </c>
      <c r="J20" s="6">
        <f t="shared" si="7"/>
        <v>1400</v>
      </c>
      <c r="K20" s="6">
        <f t="shared" si="38"/>
        <v>683.33</v>
      </c>
      <c r="L20" s="5">
        <f t="shared" si="39"/>
        <v>76.376261691706276</v>
      </c>
      <c r="M20" s="7">
        <f t="shared" si="40"/>
        <v>0.11177068428388373</v>
      </c>
      <c r="N20" s="6">
        <f t="shared" si="41"/>
        <v>1366.66</v>
      </c>
      <c r="O20" s="6">
        <f t="shared" si="42"/>
        <v>683.33</v>
      </c>
      <c r="P20" s="6">
        <f t="shared" si="43"/>
        <v>683.33</v>
      </c>
      <c r="Q20" s="6">
        <f t="shared" si="44"/>
        <v>1366.66</v>
      </c>
      <c r="R20" s="1"/>
    </row>
    <row r="21" spans="1:18" ht="30.75" customHeight="1">
      <c r="A21" s="9">
        <v>18</v>
      </c>
      <c r="B21" s="18" t="s">
        <v>44</v>
      </c>
      <c r="C21" s="19" t="s">
        <v>46</v>
      </c>
      <c r="D21" s="19">
        <v>2</v>
      </c>
      <c r="E21" s="26">
        <v>750</v>
      </c>
      <c r="F21" s="15">
        <f t="shared" si="6"/>
        <v>1500</v>
      </c>
      <c r="G21" s="26">
        <v>600</v>
      </c>
      <c r="H21" s="15">
        <f t="shared" si="9"/>
        <v>1200</v>
      </c>
      <c r="I21" s="26">
        <v>700</v>
      </c>
      <c r="J21" s="6">
        <f t="shared" si="7"/>
        <v>1400</v>
      </c>
      <c r="K21" s="6">
        <f t="shared" si="24"/>
        <v>683.33</v>
      </c>
      <c r="L21" s="5">
        <f t="shared" si="25"/>
        <v>76.376261691706276</v>
      </c>
      <c r="M21" s="7">
        <f t="shared" si="26"/>
        <v>0.11177068428388373</v>
      </c>
      <c r="N21" s="6">
        <f t="shared" si="27"/>
        <v>1366.66</v>
      </c>
      <c r="O21" s="6">
        <f t="shared" si="28"/>
        <v>683.33</v>
      </c>
      <c r="P21" s="6">
        <f t="shared" si="29"/>
        <v>683.33</v>
      </c>
      <c r="Q21" s="6">
        <f t="shared" si="30"/>
        <v>1366.66</v>
      </c>
      <c r="R21" s="1"/>
    </row>
    <row r="22" spans="1:18" ht="21.75" customHeight="1">
      <c r="A22" s="11"/>
      <c r="B22" s="12" t="s">
        <v>17</v>
      </c>
      <c r="C22" s="5"/>
      <c r="D22" s="8">
        <f>SUM(D4:D21)</f>
        <v>83</v>
      </c>
      <c r="E22" s="6"/>
      <c r="F22" s="16">
        <f>SUM(F4:F21)</f>
        <v>70167.88</v>
      </c>
      <c r="G22" s="6"/>
      <c r="H22" s="16">
        <f>SUM(H4:H21)</f>
        <v>74530</v>
      </c>
      <c r="I22" s="6"/>
      <c r="J22" s="17">
        <f>SUM(J4:J21)</f>
        <v>74740</v>
      </c>
      <c r="K22" s="6"/>
      <c r="L22" s="5"/>
      <c r="M22" s="7"/>
      <c r="N22" s="6"/>
      <c r="O22" s="6"/>
      <c r="P22" s="6"/>
      <c r="Q22" s="17">
        <f>(F22+H22+J22)/3</f>
        <v>73145.960000000006</v>
      </c>
    </row>
    <row r="23" spans="1:18" ht="15.75">
      <c r="H23" s="4"/>
    </row>
    <row r="26" spans="1:18" ht="16.5">
      <c r="A26" s="28" t="s">
        <v>33</v>
      </c>
      <c r="B26" s="28"/>
      <c r="I26" s="3"/>
    </row>
    <row r="27" spans="1:18" ht="16.5">
      <c r="A27" s="28" t="s">
        <v>34</v>
      </c>
      <c r="B27" s="28"/>
      <c r="I27" s="2" t="s">
        <v>35</v>
      </c>
      <c r="P27" s="29"/>
      <c r="Q27" s="29"/>
    </row>
  </sheetData>
  <mergeCells count="21">
    <mergeCell ref="A26:B26"/>
    <mergeCell ref="A27:B27"/>
    <mergeCell ref="P27:Q27"/>
    <mergeCell ref="A1:A3"/>
    <mergeCell ref="B1:B3"/>
    <mergeCell ref="C1:C3"/>
    <mergeCell ref="D1:D3"/>
    <mergeCell ref="I1:J1"/>
    <mergeCell ref="O1:Q1"/>
    <mergeCell ref="E2:F2"/>
    <mergeCell ref="G2:H2"/>
    <mergeCell ref="I2:J2"/>
    <mergeCell ref="K2:K3"/>
    <mergeCell ref="L2:L3"/>
    <mergeCell ref="M2:M3"/>
    <mergeCell ref="N2:N3"/>
    <mergeCell ref="O2:O3"/>
    <mergeCell ref="E1:F1"/>
    <mergeCell ref="G1:H1"/>
    <mergeCell ref="P2:P3"/>
    <mergeCell ref="Q2:Q3"/>
  </mergeCells>
  <pageMargins left="0.78740157480314965" right="0.51181102362204722" top="0.78740157480314965" bottom="0.78740157480314965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"/>
  <sheetViews>
    <sheetView zoomScaleSheetLayoutView="70" workbookViewId="0">
      <selection activeCell="K12" sqref="K12"/>
    </sheetView>
  </sheetViews>
  <sheetFormatPr defaultRowHeight="15"/>
  <cols>
    <col min="1" max="1" width="4.7109375" customWidth="1"/>
    <col min="2" max="2" width="61" customWidth="1"/>
    <col min="3" max="3" width="11.140625" customWidth="1"/>
    <col min="4" max="4" width="8.140625" customWidth="1"/>
    <col min="5" max="5" width="10" bestFit="1" customWidth="1"/>
    <col min="6" max="6" width="11.85546875" customWidth="1"/>
    <col min="7" max="7" width="9.42578125" customWidth="1"/>
    <col min="8" max="8" width="11.42578125" customWidth="1"/>
    <col min="9" max="9" width="10" bestFit="1" customWidth="1"/>
    <col min="10" max="10" width="12.7109375" customWidth="1"/>
    <col min="11" max="11" width="10" bestFit="1" customWidth="1"/>
    <col min="12" max="12" width="9.28515625" bestFit="1" customWidth="1"/>
    <col min="13" max="13" width="9.7109375" customWidth="1"/>
    <col min="14" max="14" width="12.42578125" customWidth="1"/>
    <col min="15" max="15" width="9.7109375" customWidth="1"/>
    <col min="16" max="16" width="9.7109375" bestFit="1" customWidth="1"/>
    <col min="17" max="17" width="12.7109375" customWidth="1"/>
  </cols>
  <sheetData>
    <row r="1" spans="1:18" ht="15" customHeight="1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/>
      <c r="G1" s="27" t="s">
        <v>5</v>
      </c>
      <c r="H1" s="27"/>
      <c r="I1" s="27" t="s">
        <v>6</v>
      </c>
      <c r="J1" s="27"/>
      <c r="K1" s="10"/>
      <c r="L1" s="10"/>
      <c r="M1" s="10"/>
      <c r="N1" s="10"/>
      <c r="O1" s="30" t="s">
        <v>16</v>
      </c>
      <c r="P1" s="30"/>
      <c r="Q1" s="30"/>
    </row>
    <row r="2" spans="1:18" ht="87" customHeight="1">
      <c r="A2" s="27"/>
      <c r="B2" s="27"/>
      <c r="C2" s="27"/>
      <c r="D2" s="27"/>
      <c r="E2" s="31"/>
      <c r="F2" s="31"/>
      <c r="G2" s="31"/>
      <c r="H2" s="31"/>
      <c r="I2" s="31"/>
      <c r="J2" s="31"/>
      <c r="K2" s="27" t="s">
        <v>9</v>
      </c>
      <c r="L2" s="27" t="s">
        <v>10</v>
      </c>
      <c r="M2" s="27" t="s">
        <v>11</v>
      </c>
      <c r="N2" s="27" t="s">
        <v>12</v>
      </c>
      <c r="O2" s="27" t="s">
        <v>13</v>
      </c>
      <c r="P2" s="27" t="s">
        <v>14</v>
      </c>
      <c r="Q2" s="27" t="s">
        <v>15</v>
      </c>
      <c r="R2" s="1"/>
    </row>
    <row r="3" spans="1:18" ht="30.75" customHeight="1" thickBot="1">
      <c r="A3" s="27"/>
      <c r="B3" s="27"/>
      <c r="C3" s="27"/>
      <c r="D3" s="27"/>
      <c r="E3" s="9" t="s">
        <v>7</v>
      </c>
      <c r="F3" s="9" t="s">
        <v>8</v>
      </c>
      <c r="G3" s="9" t="s">
        <v>7</v>
      </c>
      <c r="H3" s="9" t="s">
        <v>8</v>
      </c>
      <c r="I3" s="9" t="s">
        <v>7</v>
      </c>
      <c r="J3" s="9" t="s">
        <v>8</v>
      </c>
      <c r="K3" s="27"/>
      <c r="L3" s="27"/>
      <c r="M3" s="27"/>
      <c r="N3" s="27"/>
      <c r="O3" s="27"/>
      <c r="P3" s="27"/>
      <c r="Q3" s="27"/>
      <c r="R3" s="1"/>
    </row>
    <row r="4" spans="1:18" ht="15" customHeight="1" thickBot="1">
      <c r="A4" s="9">
        <v>1</v>
      </c>
      <c r="B4" s="13" t="s">
        <v>22</v>
      </c>
      <c r="C4" s="9" t="s">
        <v>18</v>
      </c>
      <c r="D4" s="9">
        <v>8</v>
      </c>
      <c r="E4" s="14">
        <v>57299</v>
      </c>
      <c r="F4" s="15">
        <f t="shared" ref="F4" si="0">E4*D4</f>
        <v>458392</v>
      </c>
      <c r="G4" s="14">
        <v>51584</v>
      </c>
      <c r="H4" s="15">
        <f t="shared" ref="H4" si="1">G4*D4</f>
        <v>412672</v>
      </c>
      <c r="I4" s="14">
        <v>51760</v>
      </c>
      <c r="J4" s="6">
        <f t="shared" ref="J4" si="2">I4*D4</f>
        <v>414080</v>
      </c>
      <c r="K4" s="6">
        <f t="shared" ref="K4" si="3">ROUND((E4+G4+I4)/3,2)</f>
        <v>53547.67</v>
      </c>
      <c r="L4" s="5">
        <f t="shared" ref="L4" si="4">SQRT(((E4-K4)^2+(G4-K4)^2+(I4-K4)^2)/2)</f>
        <v>3249.9415892212583</v>
      </c>
      <c r="M4" s="7">
        <f t="shared" ref="M4" si="5">L4/K4</f>
        <v>6.0692493048180404E-2</v>
      </c>
      <c r="N4" s="6">
        <f t="shared" ref="N4" si="6">ROUND((E4+G4+I4)/3,2)*D4</f>
        <v>428381.36</v>
      </c>
      <c r="O4" s="6">
        <f t="shared" ref="O4" si="7">N4/D4</f>
        <v>53547.67</v>
      </c>
      <c r="P4" s="6">
        <f t="shared" ref="P4" si="8">ROUND(O4,2)</f>
        <v>53547.67</v>
      </c>
      <c r="Q4" s="6">
        <f t="shared" ref="Q4" si="9">P4*D4</f>
        <v>428381.36</v>
      </c>
      <c r="R4" s="1"/>
    </row>
    <row r="5" spans="1:18" ht="15" customHeight="1" thickBot="1">
      <c r="A5" s="9">
        <v>2</v>
      </c>
      <c r="B5" s="13" t="s">
        <v>23</v>
      </c>
      <c r="C5" s="9" t="s">
        <v>18</v>
      </c>
      <c r="D5" s="9">
        <v>8</v>
      </c>
      <c r="E5" s="14">
        <v>37799</v>
      </c>
      <c r="F5" s="15">
        <f t="shared" ref="F5" si="10">E5*D5</f>
        <v>302392</v>
      </c>
      <c r="G5" s="14">
        <v>37049</v>
      </c>
      <c r="H5" s="15">
        <f t="shared" ref="H5" si="11">G5*D5</f>
        <v>296392</v>
      </c>
      <c r="I5" s="14">
        <v>38590</v>
      </c>
      <c r="J5" s="6">
        <f t="shared" ref="J5" si="12">I5*D5</f>
        <v>308720</v>
      </c>
      <c r="K5" s="6">
        <f t="shared" ref="K5" si="13">ROUND((E5+G5+I5)/3,2)</f>
        <v>37812.67</v>
      </c>
      <c r="L5" s="5">
        <f t="shared" ref="L5" si="14">SQRT(((E5-K5)^2+(G5-K5)^2+(I5-K5)^2)/2)</f>
        <v>770.59089882375326</v>
      </c>
      <c r="M5" s="7">
        <f t="shared" ref="M5" si="15">L5/K5</f>
        <v>2.0379171817905304E-2</v>
      </c>
      <c r="N5" s="6">
        <f t="shared" ref="N5" si="16">ROUND((E5+G5+I5)/3,2)*D5</f>
        <v>302501.36</v>
      </c>
      <c r="O5" s="6">
        <f t="shared" ref="O5" si="17">N5/D5</f>
        <v>37812.67</v>
      </c>
      <c r="P5" s="6">
        <f t="shared" ref="P5" si="18">ROUND(O5,2)</f>
        <v>37812.67</v>
      </c>
      <c r="Q5" s="6">
        <f t="shared" ref="Q5" si="19">P5*D5</f>
        <v>302501.36</v>
      </c>
      <c r="R5" s="1"/>
    </row>
    <row r="6" spans="1:18">
      <c r="A6" s="11"/>
      <c r="B6" s="12" t="s">
        <v>17</v>
      </c>
      <c r="C6" s="5"/>
      <c r="D6" s="8">
        <f>SUM(D5:D5)</f>
        <v>8</v>
      </c>
      <c r="E6" s="6"/>
      <c r="F6" s="6">
        <f>SUM(F4:F5)</f>
        <v>760784</v>
      </c>
      <c r="G6" s="6"/>
      <c r="H6" s="6">
        <f>SUM(H4:H5)</f>
        <v>709064</v>
      </c>
      <c r="I6" s="6"/>
      <c r="J6" s="6">
        <f>SUM(J4:J5)</f>
        <v>722800</v>
      </c>
      <c r="K6" s="6"/>
      <c r="L6" s="5"/>
      <c r="M6" s="7"/>
      <c r="N6" s="6"/>
      <c r="O6" s="6"/>
      <c r="P6" s="6"/>
      <c r="Q6" s="6">
        <f>SUM(Q4:Q5)</f>
        <v>730882.72</v>
      </c>
    </row>
    <row r="7" spans="1:18" ht="15.75">
      <c r="H7" s="4"/>
    </row>
    <row r="10" spans="1:18" ht="16.5">
      <c r="A10" s="28" t="s">
        <v>20</v>
      </c>
      <c r="B10" s="28"/>
      <c r="I10" s="3"/>
    </row>
    <row r="11" spans="1:18" ht="16.5">
      <c r="A11" s="28" t="s">
        <v>19</v>
      </c>
      <c r="B11" s="28"/>
      <c r="I11" s="2"/>
      <c r="P11" s="29" t="s">
        <v>21</v>
      </c>
      <c r="Q11" s="29"/>
    </row>
  </sheetData>
  <mergeCells count="21">
    <mergeCell ref="B1:B3"/>
    <mergeCell ref="K2:K3"/>
    <mergeCell ref="A10:B10"/>
    <mergeCell ref="A11:B11"/>
    <mergeCell ref="A1:A3"/>
    <mergeCell ref="G1:H1"/>
    <mergeCell ref="C1:C3"/>
    <mergeCell ref="E1:F1"/>
    <mergeCell ref="E2:F2"/>
    <mergeCell ref="N2:N3"/>
    <mergeCell ref="L2:L3"/>
    <mergeCell ref="D1:D3"/>
    <mergeCell ref="G2:H2"/>
    <mergeCell ref="I2:J2"/>
    <mergeCell ref="M2:M3"/>
    <mergeCell ref="I1:J1"/>
    <mergeCell ref="O1:Q1"/>
    <mergeCell ref="Q2:Q3"/>
    <mergeCell ref="O2:O3"/>
    <mergeCell ref="P11:Q11"/>
    <mergeCell ref="P2:P3"/>
  </mergeCells>
  <phoneticPr fontId="2" type="noConversion"/>
  <pageMargins left="0.78740157480314965" right="0.51181102362204722" top="0.78740157480314965" bottom="0.78740157480314965" header="0.31496062992125984" footer="0.31496062992125984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5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 (2)</vt:lpstr>
      <vt:lpstr>Лист1</vt:lpstr>
      <vt:lpstr>Лист2</vt:lpstr>
      <vt:lpstr>Лист1!Область_печати</vt:lpstr>
      <vt:lpstr>'Лист1 (2)'!Область_печати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</dc:creator>
  <cp:lastModifiedBy>User</cp:lastModifiedBy>
  <cp:lastPrinted>2026-08-12T11:22:01Z</cp:lastPrinted>
  <dcterms:created xsi:type="dcterms:W3CDTF">2015-07-20T10:42:37Z</dcterms:created>
  <dcterms:modified xsi:type="dcterms:W3CDTF">2026-08-12T11:22:17Z</dcterms:modified>
</cp:coreProperties>
</file>