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skresova_ta\Desktop\Березки ГТО\2026\ЦУКС новое\"/>
    </mc:Choice>
  </mc:AlternateContent>
  <bookViews>
    <workbookView xWindow="0" yWindow="0" windowWidth="19035" windowHeight="7695"/>
  </bookViews>
  <sheets>
    <sheet name="Исправлен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2" l="1"/>
  <c r="M7" i="2" s="1"/>
  <c r="N7" i="2" s="1"/>
  <c r="O7" i="2" s="1"/>
  <c r="L8" i="2"/>
  <c r="M8" i="2" s="1"/>
  <c r="N8" i="2" s="1"/>
  <c r="O8" i="2" s="1"/>
  <c r="L9" i="2"/>
  <c r="M9" i="2" s="1"/>
  <c r="N9" i="2" s="1"/>
  <c r="O9" i="2" s="1"/>
  <c r="L10" i="2"/>
  <c r="J7" i="2"/>
  <c r="J8" i="2"/>
  <c r="J9" i="2"/>
  <c r="J10" i="2"/>
  <c r="I7" i="2"/>
  <c r="I8" i="2"/>
  <c r="I9" i="2"/>
  <c r="K9" i="2" l="1"/>
  <c r="K8" i="2"/>
  <c r="K7" i="2"/>
  <c r="M10" i="2"/>
  <c r="N10" i="2" s="1"/>
  <c r="O10" i="2" s="1"/>
  <c r="I10" i="2"/>
  <c r="K10" i="2" s="1"/>
  <c r="L6" i="2"/>
  <c r="M6" i="2" s="1"/>
  <c r="N6" i="2" s="1"/>
  <c r="O6" i="2" s="1"/>
  <c r="O11" i="2" s="1"/>
  <c r="J6" i="2"/>
  <c r="I6" i="2"/>
  <c r="K6" i="2" l="1"/>
  <c r="I12" i="2"/>
</calcChain>
</file>

<file path=xl/sharedStrings.xml><?xml version="1.0" encoding="utf-8"?>
<sst xmlns="http://schemas.openxmlformats.org/spreadsheetml/2006/main" count="36" uniqueCount="32">
  <si>
    <t>№ п/п</t>
  </si>
  <si>
    <t>Наименовние</t>
  </si>
  <si>
    <t>Ед. изм.</t>
  </si>
  <si>
    <t>Кол-во</t>
  </si>
  <si>
    <t>Сбор ценовой информации (руб./ед.изм.)</t>
  </si>
  <si>
    <t>Оценка однородности совокупности значений выявленных цен, используемых в расчете Н(М)ЦК</t>
  </si>
  <si>
    <t>Н(М)ЦК, ЦКЕП, определяемая методом сопоставимых рыночных цен (анализа рынка)*</t>
  </si>
  <si>
    <t>Кол-во предло-жений</t>
  </si>
  <si>
    <r>
      <rPr>
        <b/>
        <sz val="11"/>
        <color indexed="8"/>
        <rFont val="Times New Roman"/>
        <charset val="204"/>
      </rPr>
      <t>Средняя арифметическая цена за единицу     &lt;</t>
    </r>
    <r>
      <rPr>
        <b/>
        <i/>
        <sz val="11"/>
        <color indexed="8"/>
        <rFont val="Times New Roman"/>
        <charset val="204"/>
      </rPr>
      <t>ц</t>
    </r>
    <r>
      <rPr>
        <b/>
        <sz val="11"/>
        <color indexed="8"/>
        <rFont val="Times New Roman"/>
        <charset val="204"/>
      </rPr>
      <t xml:space="preserve">&gt; </t>
    </r>
  </si>
  <si>
    <t>Среднее квадратичное отклонение</t>
  </si>
  <si>
    <r>
      <rPr>
        <b/>
        <sz val="11"/>
        <color indexed="8"/>
        <rFont val="Times New Roman"/>
        <charset val="204"/>
      </rPr>
      <t xml:space="preserve">коэффициент вариации цен V (%)           </t>
    </r>
    <r>
      <rPr>
        <i/>
        <sz val="11"/>
        <color indexed="8"/>
        <rFont val="Times New Roman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</si>
  <si>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charset val="204"/>
      </rPr>
      <t>Расчет Н(М)ЦК по формуле</t>
    </r>
    <r>
      <rPr>
        <sz val="11"/>
        <color indexed="8"/>
        <rFont val="Times New Roman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</si>
  <si>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</si>
  <si>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до сотых долей после запятой (руб.)</t>
  </si>
  <si>
    <t>Н(М)ЦК, ЦКЕП контракта с учетом округления цены за единицу (руб.)</t>
  </si>
  <si>
    <t>шт.</t>
  </si>
  <si>
    <t>N1 - Транспортные средства, предназначенные для перевозки грузов, имеющие технически допустимую максимальную массу не более 3,5 т.</t>
  </si>
  <si>
    <t>N2 - Транспортные средства, предназначенные для перевозки грузов, имеющие технически допустимую максимальную массу свыше 3,5 т, но не более 12 т.</t>
  </si>
  <si>
    <t>N3 - Транспортные средства, предназначенные для перевозки грузов, имеющие технически допустимую максимальную массу более 12 т.</t>
  </si>
  <si>
    <t>ИТОГО:</t>
  </si>
  <si>
    <t>В результате проведенного расчета Н(М)ЦК составила:</t>
  </si>
  <si>
    <t>рублей</t>
  </si>
  <si>
    <r>
      <rPr>
        <b/>
        <sz val="10"/>
        <color indexed="8"/>
        <rFont val="Times New Roman"/>
        <charset val="204"/>
      </rPr>
      <t>*</t>
    </r>
    <r>
      <rPr>
        <sz val="10"/>
        <color indexed="8"/>
        <rFont val="Times New Roman"/>
        <charset val="204"/>
      </rPr>
      <t xml:space="preserve"> При определении Н(М)ЦК, ЦКЕП контракта Заказчиком применяется Приказ Минэкономразвития России от 02.10.2013 N 567.</t>
    </r>
  </si>
  <si>
    <t>Обоснование начальной (максимальной) цены на оказание услуги по техническому осмотру транспортных средств Главного управления МЧС России по Ростовской области</t>
  </si>
  <si>
    <t>М1G - автомобили легковые - транспортные средства, используемые для перевозки пассажиров и имеющие, помимо места водителя, не более восьми мест для сидения</t>
  </si>
  <si>
    <t>М2- Транспортные средства, используемые для перевозки пассажиров, имеющие, помимо места водителя, более восьми мест для сидения, технически допустимая максимальная масса который не превышает 5 т.</t>
  </si>
  <si>
    <t>Ценовое предложение 1 
исх. №ПТО-05343-1/1         от  15.05.2026</t>
  </si>
  <si>
    <t>Ценовое предложение 2 
исх. № б/н от 15.05.2026</t>
  </si>
  <si>
    <t xml:space="preserve">Ценовое предложение 3 
исх. №ТО-13/7  от 15.05.2026 </t>
  </si>
  <si>
    <t>Р.А. Кагадий</t>
  </si>
  <si>
    <t xml:space="preserve">
</t>
  </si>
  <si>
    <t xml:space="preserve">Начальник отдела применения подвижного пункта управления ЦУКС                                                                          Главного управления МЧС России по Ростовской области
подполковник внутренней службы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</si>
</sst>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\ ##0.00_р_._-;\-* #\ ##0.00_р_._-;_-* &quot;-&quot;??_р_._-;_-@_-"/>
    <numFmt numFmtId="165" formatCode="#\ ##0.00"/>
    <numFmt numFmtId="166" formatCode="_-* #\ ##0.00&quot;р.&quot;_-;\-* #\ ##0.00&quot;р.&quot;_-;_-* &quot;-&quot;??&quot;р.&quot;_-;_-@_-"/>
  </numFmts>
  <fonts count="29">
    <font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4"/>
      <color theme="1"/>
      <name val="Times New Roman"/>
      <charset val="204"/>
    </font>
    <font>
      <sz val="10"/>
      <color theme="1"/>
      <name val="Times New Roman"/>
      <charset val="204"/>
    </font>
    <font>
      <sz val="14"/>
      <color indexed="8"/>
      <name val="Times New Roman"/>
      <charset val="204"/>
    </font>
    <font>
      <b/>
      <sz val="14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sz val="11"/>
      <color theme="1"/>
      <name val="Times New Roman"/>
      <charset val="204"/>
    </font>
    <font>
      <b/>
      <sz val="1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134"/>
    </font>
    <font>
      <sz val="11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sz val="14"/>
      <color theme="1"/>
      <name val="Times New Roman"/>
      <charset val="204"/>
    </font>
    <font>
      <sz val="11"/>
      <color indexed="8"/>
      <name val="Times New Roman"/>
      <charset val="204"/>
    </font>
    <font>
      <b/>
      <sz val="10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i/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  <font>
      <sz val="16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9" fillId="0" borderId="0"/>
    <xf numFmtId="0" fontId="20" fillId="0" borderId="0"/>
    <xf numFmtId="0" fontId="21" fillId="0" borderId="0"/>
    <xf numFmtId="0" fontId="20" fillId="0" borderId="0"/>
    <xf numFmtId="164" fontId="20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/>
    <xf numFmtId="0" fontId="0" fillId="0" borderId="0" xfId="0" applyFill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left" vertical="center"/>
    </xf>
    <xf numFmtId="164" fontId="14" fillId="0" borderId="0" xfId="0" applyNumberFormat="1" applyFont="1" applyFill="1" applyAlignment="1">
      <alignment horizontal="center" vertical="center"/>
    </xf>
    <xf numFmtId="0" fontId="15" fillId="0" borderId="0" xfId="0" applyFont="1" applyFill="1"/>
    <xf numFmtId="0" fontId="2" fillId="0" borderId="0" xfId="0" applyFont="1" applyAlignment="1">
      <alignment horizontal="left" vertical="center"/>
    </xf>
    <xf numFmtId="164" fontId="10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2" fontId="4" fillId="0" borderId="0" xfId="0" applyNumberFormat="1" applyFont="1" applyFill="1" applyAlignment="1">
      <alignment horizontal="center" wrapText="1"/>
    </xf>
    <xf numFmtId="164" fontId="4" fillId="0" borderId="0" xfId="0" applyNumberFormat="1" applyFont="1" applyFill="1" applyAlignment="1">
      <alignment horizontal="center" wrapText="1"/>
    </xf>
    <xf numFmtId="164" fontId="5" fillId="0" borderId="0" xfId="0" applyNumberFormat="1" applyFont="1" applyFill="1" applyAlignment="1">
      <alignment horizontal="left" vertical="center" wrapText="1"/>
    </xf>
    <xf numFmtId="2" fontId="6" fillId="0" borderId="0" xfId="0" applyNumberFormat="1" applyFont="1" applyFill="1" applyBorder="1" applyAlignment="1">
      <alignment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2" fontId="10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vertical="center" wrapText="1"/>
    </xf>
    <xf numFmtId="2" fontId="10" fillId="0" borderId="4" xfId="0" applyNumberFormat="1" applyFont="1" applyFill="1" applyBorder="1" applyAlignment="1">
      <alignment vertical="center" wrapText="1"/>
    </xf>
    <xf numFmtId="164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Alignment="1">
      <alignment vertical="center" wrapText="1"/>
    </xf>
    <xf numFmtId="2" fontId="14" fillId="0" borderId="0" xfId="0" applyNumberFormat="1" applyFont="1" applyFill="1"/>
    <xf numFmtId="164" fontId="14" fillId="0" borderId="0" xfId="0" applyNumberFormat="1" applyFont="1" applyFill="1"/>
    <xf numFmtId="2" fontId="15" fillId="0" borderId="0" xfId="0" applyNumberFormat="1" applyFont="1" applyFill="1"/>
    <xf numFmtId="164" fontId="15" fillId="0" borderId="0" xfId="0" applyNumberFormat="1" applyFont="1" applyFill="1"/>
    <xf numFmtId="0" fontId="2" fillId="0" borderId="0" xfId="0" applyFont="1" applyFill="1"/>
    <xf numFmtId="164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4" fillId="0" borderId="0" xfId="0" applyFont="1"/>
    <xf numFmtId="164" fontId="2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 wrapText="1"/>
    </xf>
    <xf numFmtId="164" fontId="26" fillId="0" borderId="0" xfId="0" applyNumberFormat="1" applyFont="1" applyFill="1" applyAlignment="1">
      <alignment horizontal="center" vertical="center"/>
    </xf>
    <xf numFmtId="2" fontId="26" fillId="0" borderId="0" xfId="0" applyNumberFormat="1" applyFont="1" applyFill="1"/>
    <xf numFmtId="0" fontId="26" fillId="0" borderId="0" xfId="0" applyFont="1" applyFill="1"/>
    <xf numFmtId="164" fontId="26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/>
    </xf>
    <xf numFmtId="164" fontId="28" fillId="0" borderId="0" xfId="0" applyNumberFormat="1" applyFont="1" applyFill="1" applyAlignment="1">
      <alignment horizontal="center" vertical="center"/>
    </xf>
    <xf numFmtId="2" fontId="27" fillId="0" borderId="0" xfId="0" applyNumberFormat="1" applyFont="1" applyFill="1"/>
    <xf numFmtId="0" fontId="27" fillId="0" borderId="0" xfId="0" applyFont="1" applyFill="1"/>
    <xf numFmtId="0" fontId="27" fillId="0" borderId="0" xfId="0" applyFont="1" applyFill="1" applyAlignment="1">
      <alignment horizontal="right"/>
    </xf>
  </cellXfs>
  <cellStyles count="6">
    <cellStyle name="Обычный" xfId="0" builtinId="0"/>
    <cellStyle name="Обычный 2" xfId="1"/>
    <cellStyle name="Обычный 3" xfId="2"/>
    <cellStyle name="Обычный 3 2" xfId="3"/>
    <cellStyle name="Обычный 4" xfId="4"/>
    <cellStyle name="Финансовый 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4</xdr:row>
      <xdr:rowOff>952500</xdr:rowOff>
    </xdr:from>
    <xdr:to>
      <xdr:col>11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91900" y="2266950"/>
          <a:ext cx="838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63225" y="2238375"/>
          <a:ext cx="8191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</xdr:row>
      <xdr:rowOff>1600200</xdr:rowOff>
    </xdr:from>
    <xdr:to>
      <xdr:col>11</xdr:col>
      <xdr:colOff>1495425</xdr:colOff>
      <xdr:row>4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39625" y="2914650"/>
          <a:ext cx="1409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409575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96800" y="2714625"/>
          <a:ext cx="142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topLeftCell="A10" zoomScale="90" zoomScaleNormal="90" workbookViewId="0">
      <selection activeCell="G21" sqref="G21"/>
    </sheetView>
  </sheetViews>
  <sheetFormatPr defaultColWidth="9" defaultRowHeight="15"/>
  <cols>
    <col min="1" max="1" width="5.85546875" style="4" customWidth="1"/>
    <col min="2" max="2" width="38.140625" style="5" customWidth="1"/>
    <col min="3" max="3" width="8.28515625" style="4" customWidth="1"/>
    <col min="4" max="4" width="7.7109375" style="4" customWidth="1"/>
    <col min="5" max="5" width="7.140625" style="4" customWidth="1"/>
    <col min="6" max="6" width="25.85546875" style="6" customWidth="1"/>
    <col min="7" max="8" width="23.7109375" style="6" customWidth="1"/>
    <col min="9" max="9" width="17.7109375" style="7" customWidth="1"/>
    <col min="10" max="10" width="12.5703125" style="7" customWidth="1"/>
    <col min="11" max="11" width="12.7109375" style="7" customWidth="1"/>
    <col min="12" max="12" width="21.28515625" style="4" customWidth="1"/>
    <col min="13" max="13" width="14.28515625" style="4" customWidth="1"/>
    <col min="14" max="14" width="13.7109375" style="4" customWidth="1"/>
    <col min="15" max="15" width="17.5703125" style="4" customWidth="1"/>
    <col min="16" max="17" width="9.140625" style="8"/>
  </cols>
  <sheetData>
    <row r="1" spans="1:17" s="1" customFormat="1" ht="18.75">
      <c r="A1" s="9"/>
      <c r="B1" s="10"/>
      <c r="C1" s="9"/>
      <c r="D1" s="9"/>
      <c r="E1" s="9"/>
      <c r="F1" s="11"/>
      <c r="G1" s="11"/>
      <c r="H1" s="11"/>
      <c r="I1" s="34"/>
      <c r="J1" s="34"/>
      <c r="K1" s="34"/>
      <c r="L1" s="9"/>
      <c r="M1" s="35"/>
      <c r="N1" s="36"/>
      <c r="O1" s="36"/>
      <c r="P1" s="33"/>
      <c r="Q1" s="33"/>
    </row>
    <row r="2" spans="1:17" s="1" customFormat="1" ht="54.75" customHeight="1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33"/>
      <c r="Q2" s="33"/>
    </row>
    <row r="3" spans="1:17">
      <c r="A3" s="12"/>
      <c r="B3" s="13"/>
      <c r="C3" s="14"/>
      <c r="D3" s="14"/>
      <c r="E3" s="14"/>
      <c r="F3" s="15"/>
      <c r="G3" s="15"/>
      <c r="H3" s="15"/>
      <c r="I3" s="37"/>
      <c r="J3" s="37"/>
      <c r="K3" s="37"/>
      <c r="L3" s="14"/>
      <c r="M3" s="14"/>
      <c r="N3" s="14"/>
      <c r="O3" s="14"/>
    </row>
    <row r="4" spans="1:17">
      <c r="A4" s="68" t="s">
        <v>0</v>
      </c>
      <c r="B4" s="70" t="s">
        <v>1</v>
      </c>
      <c r="C4" s="68" t="s">
        <v>2</v>
      </c>
      <c r="D4" s="68" t="s">
        <v>3</v>
      </c>
      <c r="E4" s="66" t="s">
        <v>4</v>
      </c>
      <c r="F4" s="66"/>
      <c r="G4" s="66"/>
      <c r="H4" s="66"/>
      <c r="I4" s="67" t="s">
        <v>5</v>
      </c>
      <c r="J4" s="67"/>
      <c r="K4" s="67"/>
      <c r="L4" s="68" t="s">
        <v>6</v>
      </c>
      <c r="M4" s="68"/>
      <c r="N4" s="68"/>
      <c r="O4" s="68"/>
    </row>
    <row r="5" spans="1:17" ht="194.25">
      <c r="A5" s="68"/>
      <c r="B5" s="70"/>
      <c r="C5" s="68"/>
      <c r="D5" s="68"/>
      <c r="E5" s="16" t="s">
        <v>7</v>
      </c>
      <c r="F5" s="62" t="s">
        <v>26</v>
      </c>
      <c r="G5" s="62" t="s">
        <v>27</v>
      </c>
      <c r="H5" s="62" t="s">
        <v>28</v>
      </c>
      <c r="I5" s="38" t="s">
        <v>8</v>
      </c>
      <c r="J5" s="38" t="s">
        <v>9</v>
      </c>
      <c r="K5" s="38" t="s">
        <v>10</v>
      </c>
      <c r="L5" s="39" t="s">
        <v>11</v>
      </c>
      <c r="M5" s="40" t="s">
        <v>12</v>
      </c>
      <c r="N5" s="40" t="s">
        <v>13</v>
      </c>
      <c r="O5" s="40" t="s">
        <v>14</v>
      </c>
    </row>
    <row r="6" spans="1:17" ht="75">
      <c r="A6" s="16">
        <v>1</v>
      </c>
      <c r="B6" s="18" t="s">
        <v>24</v>
      </c>
      <c r="C6" s="16" t="s">
        <v>15</v>
      </c>
      <c r="D6" s="16">
        <v>1</v>
      </c>
      <c r="E6" s="16">
        <v>3</v>
      </c>
      <c r="F6" s="17">
        <v>1200</v>
      </c>
      <c r="G6" s="17">
        <v>1282</v>
      </c>
      <c r="H6" s="17">
        <v>1500</v>
      </c>
      <c r="I6" s="41">
        <f t="shared" ref="I6:I10" si="0">AVERAGE(F6:H6)</f>
        <v>1327.3333333333333</v>
      </c>
      <c r="J6" s="41">
        <f t="shared" ref="J6:J10" si="1">STDEV(F6:H6)</f>
        <v>155.05267922010677</v>
      </c>
      <c r="K6" s="41">
        <f t="shared" ref="K6:K10" si="2">ROUND(J6/I6*100,2)</f>
        <v>11.68</v>
      </c>
      <c r="L6" s="41">
        <f t="shared" ref="L6:L10" si="3">((D6/E6)*(SUM(F6:H6)))</f>
        <v>1327.3333333333333</v>
      </c>
      <c r="M6" s="41">
        <f t="shared" ref="M6:M10" si="4">L6/D6</f>
        <v>1327.3333333333333</v>
      </c>
      <c r="N6" s="41">
        <f t="shared" ref="N6:N10" si="5">ROUND(M6,2)</f>
        <v>1327.33</v>
      </c>
      <c r="O6" s="41">
        <f t="shared" ref="O6:O10" si="6">N6*D6</f>
        <v>1327.33</v>
      </c>
    </row>
    <row r="7" spans="1:17" ht="60">
      <c r="A7" s="16">
        <v>2</v>
      </c>
      <c r="B7" s="19" t="s">
        <v>16</v>
      </c>
      <c r="C7" s="16" t="s">
        <v>15</v>
      </c>
      <c r="D7" s="16">
        <v>2</v>
      </c>
      <c r="E7" s="16">
        <v>3</v>
      </c>
      <c r="F7" s="17">
        <v>1300</v>
      </c>
      <c r="G7" s="17">
        <v>1397</v>
      </c>
      <c r="H7" s="17">
        <v>1700</v>
      </c>
      <c r="I7" s="41">
        <f t="shared" si="0"/>
        <v>1465.6666666666667</v>
      </c>
      <c r="J7" s="41">
        <f t="shared" si="1"/>
        <v>208.65362046543427</v>
      </c>
      <c r="K7" s="41">
        <f t="shared" si="2"/>
        <v>14.24</v>
      </c>
      <c r="L7" s="41">
        <f t="shared" si="3"/>
        <v>2931.333333333333</v>
      </c>
      <c r="M7" s="41">
        <f t="shared" si="4"/>
        <v>1465.6666666666665</v>
      </c>
      <c r="N7" s="41">
        <f t="shared" si="5"/>
        <v>1465.67</v>
      </c>
      <c r="O7" s="41">
        <f t="shared" si="6"/>
        <v>2931.34</v>
      </c>
    </row>
    <row r="8" spans="1:17" ht="75">
      <c r="A8" s="16">
        <v>3</v>
      </c>
      <c r="B8" s="20" t="s">
        <v>17</v>
      </c>
      <c r="C8" s="16" t="s">
        <v>15</v>
      </c>
      <c r="D8" s="16">
        <v>2</v>
      </c>
      <c r="E8" s="16">
        <v>3</v>
      </c>
      <c r="F8" s="17">
        <v>2400</v>
      </c>
      <c r="G8" s="17">
        <v>2511</v>
      </c>
      <c r="H8" s="17">
        <v>2800</v>
      </c>
      <c r="I8" s="41">
        <f t="shared" si="0"/>
        <v>2570.3333333333335</v>
      </c>
      <c r="J8" s="41">
        <f t="shared" si="1"/>
        <v>206.49535910846359</v>
      </c>
      <c r="K8" s="41">
        <f t="shared" si="2"/>
        <v>8.0299999999999994</v>
      </c>
      <c r="L8" s="41">
        <f t="shared" si="3"/>
        <v>5140.6666666666661</v>
      </c>
      <c r="M8" s="41">
        <f t="shared" si="4"/>
        <v>2570.333333333333</v>
      </c>
      <c r="N8" s="41">
        <f t="shared" si="5"/>
        <v>2570.33</v>
      </c>
      <c r="O8" s="41">
        <f t="shared" si="6"/>
        <v>5140.66</v>
      </c>
    </row>
    <row r="9" spans="1:17" ht="60">
      <c r="A9" s="60">
        <v>4</v>
      </c>
      <c r="B9" s="20" t="s">
        <v>18</v>
      </c>
      <c r="C9" s="60" t="s">
        <v>15</v>
      </c>
      <c r="D9" s="60">
        <v>5</v>
      </c>
      <c r="E9" s="60">
        <v>3</v>
      </c>
      <c r="F9" s="59">
        <v>2590</v>
      </c>
      <c r="G9" s="59">
        <v>2704</v>
      </c>
      <c r="H9" s="59">
        <v>3000</v>
      </c>
      <c r="I9" s="41">
        <f t="shared" si="0"/>
        <v>2764.6666666666665</v>
      </c>
      <c r="J9" s="41">
        <f t="shared" si="1"/>
        <v>211.62545530567283</v>
      </c>
      <c r="K9" s="41">
        <f t="shared" si="2"/>
        <v>7.65</v>
      </c>
      <c r="L9" s="41">
        <f t="shared" si="3"/>
        <v>13823.333333333334</v>
      </c>
      <c r="M9" s="41">
        <f t="shared" si="4"/>
        <v>2764.666666666667</v>
      </c>
      <c r="N9" s="41">
        <f t="shared" si="5"/>
        <v>2764.67</v>
      </c>
      <c r="O9" s="41">
        <f t="shared" si="6"/>
        <v>13823.35</v>
      </c>
    </row>
    <row r="10" spans="1:17" s="2" customFormat="1" ht="105">
      <c r="A10" s="60">
        <v>5</v>
      </c>
      <c r="B10" s="20" t="s">
        <v>25</v>
      </c>
      <c r="C10" s="16" t="s">
        <v>15</v>
      </c>
      <c r="D10" s="16">
        <v>1</v>
      </c>
      <c r="E10" s="16">
        <v>3</v>
      </c>
      <c r="F10" s="17">
        <v>6000</v>
      </c>
      <c r="G10" s="17">
        <v>6000</v>
      </c>
      <c r="H10" s="17">
        <v>7000</v>
      </c>
      <c r="I10" s="41">
        <f t="shared" si="0"/>
        <v>6333.333333333333</v>
      </c>
      <c r="J10" s="41">
        <f t="shared" si="1"/>
        <v>577.35026918962569</v>
      </c>
      <c r="K10" s="41">
        <f t="shared" si="2"/>
        <v>9.1199999999999992</v>
      </c>
      <c r="L10" s="41">
        <f t="shared" si="3"/>
        <v>6333.333333333333</v>
      </c>
      <c r="M10" s="41">
        <f t="shared" si="4"/>
        <v>6333.333333333333</v>
      </c>
      <c r="N10" s="41">
        <f t="shared" si="5"/>
        <v>6333.33</v>
      </c>
      <c r="O10" s="41">
        <f t="shared" si="6"/>
        <v>6333.33</v>
      </c>
      <c r="P10" s="42"/>
      <c r="Q10" s="42"/>
    </row>
    <row r="11" spans="1:17" s="2" customFormat="1">
      <c r="A11" s="21"/>
      <c r="B11" s="22"/>
      <c r="C11" s="23"/>
      <c r="D11" s="23"/>
      <c r="E11" s="23"/>
      <c r="F11" s="24"/>
      <c r="G11" s="24"/>
      <c r="H11" s="24"/>
      <c r="I11" s="43"/>
      <c r="J11" s="44"/>
      <c r="K11" s="44"/>
      <c r="L11" s="45" t="s">
        <v>19</v>
      </c>
      <c r="M11" s="46"/>
      <c r="N11" s="47"/>
      <c r="O11" s="17">
        <f>SUM(O6:O10)</f>
        <v>29556.010000000002</v>
      </c>
      <c r="P11" s="42"/>
      <c r="Q11" s="42"/>
    </row>
    <row r="12" spans="1:17">
      <c r="A12" s="69" t="s">
        <v>20</v>
      </c>
      <c r="B12" s="69"/>
      <c r="C12" s="69"/>
      <c r="D12" s="69"/>
      <c r="E12" s="69"/>
      <c r="F12" s="69"/>
      <c r="G12" s="69"/>
      <c r="H12" s="69"/>
      <c r="I12" s="48">
        <f>O11</f>
        <v>29556.010000000002</v>
      </c>
      <c r="J12" s="49" t="s">
        <v>21</v>
      </c>
      <c r="K12" s="50"/>
      <c r="L12" s="51"/>
      <c r="M12" s="52"/>
      <c r="N12" s="52"/>
      <c r="O12" s="52"/>
    </row>
    <row r="13" spans="1:17">
      <c r="A13" s="25" t="s">
        <v>22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53"/>
    </row>
    <row r="14" spans="1:17">
      <c r="A14" s="27"/>
      <c r="B14" s="28"/>
      <c r="C14" s="27"/>
      <c r="D14" s="27"/>
      <c r="E14" s="27"/>
      <c r="F14" s="29"/>
      <c r="G14" s="29"/>
      <c r="H14" s="29"/>
      <c r="I14" s="54"/>
      <c r="J14" s="54"/>
      <c r="K14" s="54"/>
      <c r="L14" s="27"/>
      <c r="M14" s="27"/>
      <c r="N14" s="27"/>
      <c r="O14" s="55"/>
    </row>
    <row r="15" spans="1:17" s="3" customFormat="1" ht="31.5" customHeight="1">
      <c r="A15" s="76" t="s">
        <v>31</v>
      </c>
      <c r="B15" s="77"/>
      <c r="C15" s="77"/>
      <c r="D15" s="77"/>
      <c r="E15" s="77"/>
      <c r="F15" s="77"/>
      <c r="G15" s="77"/>
      <c r="H15" s="78"/>
      <c r="I15" s="79"/>
      <c r="J15" s="79"/>
      <c r="K15" s="79"/>
      <c r="L15" s="80"/>
      <c r="M15" s="80"/>
      <c r="N15" s="81" t="s">
        <v>29</v>
      </c>
      <c r="O15" s="81"/>
      <c r="P15" s="58"/>
      <c r="Q15" s="58"/>
    </row>
    <row r="16" spans="1:17" s="3" customFormat="1" ht="31.5" customHeight="1">
      <c r="A16" s="77"/>
      <c r="B16" s="77"/>
      <c r="C16" s="77"/>
      <c r="D16" s="77"/>
      <c r="E16" s="77"/>
      <c r="F16" s="77"/>
      <c r="G16" s="77"/>
      <c r="H16" s="78"/>
      <c r="I16" s="79"/>
      <c r="J16" s="79"/>
      <c r="K16" s="79"/>
      <c r="L16" s="80"/>
      <c r="M16" s="80"/>
      <c r="N16" s="81"/>
      <c r="O16" s="81"/>
      <c r="P16" s="58"/>
      <c r="Q16" s="58"/>
    </row>
    <row r="17" spans="1:17" s="3" customFormat="1" ht="31.5" customHeight="1">
      <c r="A17" s="77"/>
      <c r="B17" s="77"/>
      <c r="C17" s="77"/>
      <c r="D17" s="77"/>
      <c r="E17" s="77"/>
      <c r="F17" s="77"/>
      <c r="G17" s="77"/>
      <c r="H17" s="78"/>
      <c r="I17" s="79"/>
      <c r="J17" s="79"/>
      <c r="K17" s="79"/>
      <c r="L17" s="80"/>
      <c r="M17" s="80"/>
      <c r="N17" s="81"/>
      <c r="O17" s="81"/>
      <c r="P17" s="58"/>
      <c r="Q17" s="58"/>
    </row>
    <row r="18" spans="1:17" s="3" customFormat="1" ht="31.5" customHeight="1">
      <c r="A18" s="30"/>
      <c r="B18" s="31"/>
      <c r="C18" s="30"/>
      <c r="D18" s="30"/>
      <c r="E18" s="30"/>
      <c r="F18" s="32"/>
      <c r="G18" s="32"/>
      <c r="H18" s="32"/>
      <c r="I18" s="56"/>
      <c r="J18" s="56"/>
      <c r="K18" s="56"/>
      <c r="L18" s="30"/>
      <c r="M18" s="30"/>
      <c r="N18" s="30"/>
      <c r="O18" s="57"/>
      <c r="P18" s="58"/>
      <c r="Q18" s="58"/>
    </row>
    <row r="19" spans="1:17" s="3" customFormat="1" ht="31.5" customHeight="1">
      <c r="A19" s="30"/>
      <c r="B19" s="31"/>
      <c r="C19" s="30"/>
      <c r="D19" s="30"/>
      <c r="E19" s="30"/>
      <c r="F19" s="32"/>
      <c r="G19" s="32"/>
      <c r="H19" s="32"/>
      <c r="I19" s="56"/>
      <c r="J19" s="56"/>
      <c r="K19" s="56"/>
      <c r="L19" s="30"/>
      <c r="M19" s="30"/>
      <c r="N19" s="30"/>
      <c r="O19" s="57"/>
      <c r="P19" s="58"/>
      <c r="Q19" s="58"/>
    </row>
    <row r="20" spans="1:17" s="3" customFormat="1" ht="31.5" customHeight="1">
      <c r="A20" s="30"/>
      <c r="B20" s="31"/>
      <c r="C20" s="30"/>
      <c r="D20" s="30"/>
      <c r="E20" s="30"/>
      <c r="F20" s="32"/>
      <c r="G20" s="32"/>
      <c r="H20" s="32"/>
      <c r="I20" s="56"/>
      <c r="J20" s="56"/>
      <c r="K20" s="56"/>
      <c r="L20" s="30"/>
      <c r="M20" s="30"/>
      <c r="N20" s="30"/>
      <c r="O20" s="57"/>
      <c r="P20" s="58"/>
      <c r="Q20" s="58"/>
    </row>
    <row r="21" spans="1:17" s="3" customFormat="1" ht="31.5" customHeight="1">
      <c r="A21" s="30"/>
      <c r="B21" s="31"/>
      <c r="C21" s="30"/>
      <c r="D21" s="30"/>
      <c r="E21" s="30"/>
      <c r="F21" s="32"/>
      <c r="G21" s="32"/>
      <c r="H21" s="32"/>
      <c r="I21" s="56"/>
      <c r="J21" s="56"/>
      <c r="K21" s="56"/>
      <c r="L21" s="30"/>
      <c r="M21" s="30"/>
      <c r="N21" s="30"/>
      <c r="O21" s="57"/>
      <c r="P21" s="58"/>
      <c r="Q21" s="58"/>
    </row>
    <row r="22" spans="1:17" s="3" customFormat="1" ht="31.5" customHeight="1">
      <c r="A22" s="30"/>
      <c r="B22" s="31"/>
      <c r="C22" s="30"/>
      <c r="D22" s="30"/>
      <c r="E22" s="30"/>
      <c r="F22" s="32"/>
      <c r="G22" s="32"/>
      <c r="H22" s="32"/>
      <c r="I22" s="56"/>
      <c r="J22" s="56"/>
      <c r="K22" s="56"/>
      <c r="L22" s="30"/>
      <c r="M22" s="30"/>
      <c r="N22" s="30"/>
      <c r="O22" s="57"/>
      <c r="P22" s="58"/>
      <c r="Q22" s="58"/>
    </row>
    <row r="23" spans="1:17" s="3" customFormat="1" ht="31.5" customHeight="1">
      <c r="A23" s="30"/>
      <c r="B23" s="31"/>
      <c r="C23" s="30"/>
      <c r="D23" s="30"/>
      <c r="E23" s="30"/>
      <c r="F23" s="32"/>
      <c r="G23" s="32"/>
      <c r="H23" s="32"/>
      <c r="I23" s="56"/>
      <c r="J23" s="56"/>
      <c r="K23" s="56"/>
      <c r="L23" s="30"/>
      <c r="M23" s="30"/>
      <c r="N23" s="30"/>
      <c r="O23" s="57"/>
      <c r="P23" s="58"/>
      <c r="Q23" s="58"/>
    </row>
    <row r="24" spans="1:17" s="61" customFormat="1" ht="48.75" customHeight="1">
      <c r="A24" s="71" t="s">
        <v>30</v>
      </c>
      <c r="B24" s="71"/>
      <c r="C24" s="71"/>
      <c r="D24" s="71"/>
      <c r="E24" s="71"/>
      <c r="F24" s="71"/>
      <c r="G24" s="72"/>
      <c r="H24" s="72"/>
      <c r="I24" s="73"/>
      <c r="J24" s="73"/>
      <c r="K24" s="74"/>
      <c r="L24" s="74"/>
      <c r="M24" s="75"/>
      <c r="N24" s="75"/>
      <c r="O24" s="75"/>
    </row>
    <row r="25" spans="1:17" ht="31.5" customHeight="1">
      <c r="A25" s="71"/>
      <c r="B25" s="71"/>
      <c r="C25" s="71"/>
      <c r="D25" s="71"/>
      <c r="E25" s="71"/>
      <c r="F25" s="71"/>
      <c r="G25" s="33"/>
      <c r="H25" s="33"/>
      <c r="I25" s="33"/>
      <c r="J25" s="33"/>
      <c r="K25" s="33"/>
      <c r="L25" s="33"/>
      <c r="M25" s="75"/>
      <c r="N25" s="75"/>
      <c r="O25" s="75"/>
      <c r="P25"/>
      <c r="Q25"/>
    </row>
    <row r="26" spans="1:17" ht="18.75">
      <c r="A26" s="63"/>
      <c r="B26" s="63"/>
      <c r="C26" s="63"/>
      <c r="D26" s="63"/>
      <c r="E26" s="63"/>
      <c r="F26" s="63"/>
      <c r="G26" s="33"/>
      <c r="H26" s="33"/>
      <c r="I26" s="33"/>
      <c r="J26" s="33"/>
      <c r="K26" s="33"/>
      <c r="L26" s="33"/>
      <c r="M26" s="64"/>
      <c r="N26" s="64"/>
      <c r="O26" s="64"/>
      <c r="P26"/>
      <c r="Q26"/>
    </row>
    <row r="27" spans="1:17">
      <c r="B27" s="4"/>
      <c r="D27" s="8"/>
      <c r="E27" s="8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4"/>
      <c r="D28" s="8"/>
      <c r="E28" s="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"/>
      <c r="D29" s="8"/>
      <c r="E29" s="8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B30" s="4"/>
      <c r="D30" s="8"/>
      <c r="E30" s="8"/>
      <c r="F30"/>
      <c r="G30"/>
      <c r="H30"/>
      <c r="I30"/>
      <c r="J30"/>
      <c r="K30"/>
      <c r="L30"/>
      <c r="M30"/>
      <c r="N30"/>
      <c r="O30"/>
      <c r="P30"/>
      <c r="Q30"/>
    </row>
  </sheetData>
  <mergeCells count="15">
    <mergeCell ref="A2:O2"/>
    <mergeCell ref="E4:H4"/>
    <mergeCell ref="I4:K4"/>
    <mergeCell ref="L4:O4"/>
    <mergeCell ref="A12:H12"/>
    <mergeCell ref="A4:A5"/>
    <mergeCell ref="B4:B5"/>
    <mergeCell ref="C4:C5"/>
    <mergeCell ref="D4:D5"/>
    <mergeCell ref="A26:F26"/>
    <mergeCell ref="M26:O26"/>
    <mergeCell ref="A24:F25"/>
    <mergeCell ref="M24:O25"/>
    <mergeCell ref="A15:G17"/>
    <mergeCell ref="N15:O17"/>
  </mergeCells>
  <pageMargins left="0.39370078740157499" right="0.196850393700787" top="0.39370078740157499" bottom="0.39370078740157499" header="0.31496062992126" footer="0.31496062992126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Исправлен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Старший инспектор отдела ТО  - Воскресова Т.А.</cp:lastModifiedBy>
  <cp:lastPrinted>2026-05-27T12:25:27Z</cp:lastPrinted>
  <dcterms:created xsi:type="dcterms:W3CDTF">2006-09-16T00:00:00Z</dcterms:created>
  <dcterms:modified xsi:type="dcterms:W3CDTF">2026-05-27T12:26:52Z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235022CF932D45CCBE051CDD28BC92DA_12</vt:lpwstr>
  </property>
  <property fmtid="{D5CDD505-2E9C-101B-9397-08002B2CF9AE}" pid="3" name="KSOProductBuildVer">
    <vt:lpwstr>1049-12.2.0.21931</vt:lpwstr>
  </property>
</Properties>
</file>